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420" windowWidth="19155" windowHeight="11880" tabRatio="863" firstSheet="1" activeTab="1"/>
  </bookViews>
  <sheets>
    <sheet name="Fall '09 follow-up" sheetId="1" r:id="rId1"/>
    <sheet name="VCEM Homeowner Participants" sheetId="2" r:id="rId2"/>
    <sheet name="Landlord props" sheetId="3" r:id="rId3"/>
  </sheets>
  <definedNames/>
  <calcPr fullCalcOnLoad="1"/>
</workbook>
</file>

<file path=xl/comments2.xml><?xml version="1.0" encoding="utf-8"?>
<comments xmlns="http://schemas.openxmlformats.org/spreadsheetml/2006/main">
  <authors>
    <author>Barry McPhee</author>
  </authors>
  <commentList>
    <comment ref="J73" authorId="0">
      <text>
        <r>
          <rPr>
            <b/>
            <sz val="9"/>
            <rFont val="Verdana"/>
            <family val="0"/>
          </rPr>
          <t>Barry McPhee:</t>
        </r>
        <r>
          <rPr>
            <sz val="9"/>
            <rFont val="Verdana"/>
            <family val="0"/>
          </rPr>
          <t xml:space="preserve">
does have something wrapped around it now, but very old.</t>
        </r>
      </text>
    </comment>
    <comment ref="J75" authorId="0">
      <text>
        <r>
          <rPr>
            <b/>
            <sz val="9"/>
            <rFont val="Verdana"/>
            <family val="0"/>
          </rPr>
          <t>Barry McPhee:</t>
        </r>
        <r>
          <rPr>
            <sz val="9"/>
            <rFont val="Verdana"/>
            <family val="0"/>
          </rPr>
          <t xml:space="preserve">
"We have hot water on demand.  If we can benefit from a jacket, we'd love to have one."</t>
        </r>
      </text>
    </comment>
    <comment ref="J78" authorId="0">
      <text>
        <r>
          <rPr>
            <b/>
            <sz val="9"/>
            <rFont val="Verdana"/>
            <family val="0"/>
          </rPr>
          <t>Barry McPhee:</t>
        </r>
        <r>
          <rPr>
            <sz val="9"/>
            <rFont val="Verdana"/>
            <family val="0"/>
          </rPr>
          <t xml:space="preserve">
but well-insulated; cool to touch.</t>
        </r>
      </text>
    </comment>
    <comment ref="D97" authorId="0">
      <text>
        <r>
          <rPr>
            <b/>
            <sz val="9"/>
            <rFont val="Verdana"/>
            <family val="0"/>
          </rPr>
          <t>Barry McPhee:</t>
        </r>
        <r>
          <rPr>
            <sz val="9"/>
            <rFont val="Verdana"/>
            <family val="0"/>
          </rPr>
          <t xml:space="preserve">
476-7984 is daughter's #</t>
        </r>
      </text>
    </comment>
    <comment ref="J69" authorId="0">
      <text>
        <r>
          <rPr>
            <b/>
            <sz val="9"/>
            <rFont val="Verdana"/>
            <family val="0"/>
          </rPr>
          <t>Barry McPhee:</t>
        </r>
        <r>
          <rPr>
            <sz val="9"/>
            <rFont val="Verdana"/>
            <family val="0"/>
          </rPr>
          <t xml:space="preserve">
pretty new, bell shape</t>
        </r>
      </text>
    </comment>
    <comment ref="G29" authorId="0">
      <text>
        <r>
          <rPr>
            <b/>
            <sz val="9"/>
            <rFont val="Verdana"/>
            <family val="0"/>
          </rPr>
          <t>Barry McPhee:</t>
        </r>
        <r>
          <rPr>
            <sz val="9"/>
            <rFont val="Verdana"/>
            <family val="0"/>
          </rPr>
          <t xml:space="preserve">
follow up wrt insulation on tank&lt;-&gt;boiler pipe</t>
        </r>
      </text>
    </comment>
    <comment ref="B58" authorId="0">
      <text>
        <r>
          <rPr>
            <b/>
            <sz val="9"/>
            <rFont val="Verdana"/>
            <family val="0"/>
          </rPr>
          <t>Barry McPhee:</t>
        </r>
        <r>
          <rPr>
            <sz val="9"/>
            <rFont val="Verdana"/>
            <family val="0"/>
          </rPr>
          <t xml:space="preserve">
MHs VCEMer Julia's house</t>
        </r>
      </text>
    </comment>
    <comment ref="V93" authorId="0">
      <text>
        <r>
          <rPr>
            <b/>
            <sz val="9"/>
            <rFont val="Verdana"/>
            <family val="0"/>
          </rPr>
          <t>Barry McPhee:</t>
        </r>
        <r>
          <rPr>
            <sz val="9"/>
            <rFont val="Verdana"/>
            <family val="0"/>
          </rPr>
          <t xml:space="preserve">
a guess</t>
        </r>
      </text>
    </comment>
    <comment ref="Y26" authorId="0">
      <text>
        <r>
          <rPr>
            <b/>
            <sz val="9"/>
            <rFont val="Verdana"/>
            <family val="0"/>
          </rPr>
          <t>Barry McPhee:</t>
        </r>
        <r>
          <rPr>
            <sz val="9"/>
            <rFont val="Verdana"/>
            <family val="0"/>
          </rPr>
          <t xml:space="preserve">
wants to speak to Jan Ruta first; hers controls an electric space heater.</t>
        </r>
      </text>
    </comment>
  </commentList>
</comments>
</file>

<file path=xl/sharedStrings.xml><?xml version="1.0" encoding="utf-8"?>
<sst xmlns="http://schemas.openxmlformats.org/spreadsheetml/2006/main" count="1343" uniqueCount="610">
  <si>
    <t>nycbeer@comcast.net</t>
  </si>
  <si>
    <t>Ribolini</t>
  </si>
  <si>
    <t>Jacobs, 43 State</t>
  </si>
  <si>
    <t>Jacobs, 28 Main</t>
  </si>
  <si>
    <t>Jacobs, 26 State</t>
  </si>
  <si>
    <t>Putvain</t>
  </si>
  <si>
    <t>Thermostat bought by owner</t>
  </si>
  <si>
    <t>n/a</t>
  </si>
  <si>
    <t>jfrancis5@verizon.net</t>
  </si>
  <si>
    <t>Joe &amp; Sharon Blatchford</t>
  </si>
  <si>
    <t>cgauthier@u32.org</t>
  </si>
  <si>
    <t xml:space="preserve"> Ken Jones </t>
  </si>
  <si>
    <t>kjones@gmied.org&gt;</t>
  </si>
  <si>
    <t xml:space="preserve"> Mary Jane Manahan </t>
  </si>
  <si>
    <t>mj.manahan2@gmail.com&gt;</t>
  </si>
  <si>
    <t xml:space="preserve"> Paul Markowitz </t>
  </si>
  <si>
    <t xml:space="preserve"> Kris Hammer </t>
  </si>
  <si>
    <t>kris@vlt.org&gt;</t>
  </si>
  <si>
    <t>Sawmill Condos</t>
  </si>
  <si>
    <t>she'd be signing up on behalf of Sawmill</t>
  </si>
  <si>
    <t xml:space="preserve"> Lizabeth Moniz </t>
  </si>
  <si>
    <t>Patty.Hartman@ahs.state.vt.us&gt;</t>
  </si>
  <si>
    <t>dootin12@aol.com</t>
  </si>
  <si>
    <t>Bari Gladstone</t>
  </si>
  <si>
    <t>Johnson…</t>
  </si>
  <si>
    <t>jmpalmisano@comcast.net</t>
  </si>
  <si>
    <t>223-6519</t>
  </si>
  <si>
    <t>229 5634</t>
  </si>
  <si>
    <t>COMPLETE</t>
  </si>
  <si>
    <t>none</t>
  </si>
  <si>
    <t xml:space="preserve"> Mark Sciarotta </t>
  </si>
  <si>
    <t>msciarrotta@velco.com&gt;</t>
  </si>
  <si>
    <t>Bill &amp; Linda Doelger</t>
  </si>
  <si>
    <t xml:space="preserve"> Peter Herrick VCEM h/p </t>
  </si>
  <si>
    <t>aplherrick@yahoo.com&gt;</t>
  </si>
  <si>
    <t xml:space="preserve"> Daemmon Hughes </t>
  </si>
  <si>
    <t>dhughes@bear-code.com&gt;</t>
  </si>
  <si>
    <t xml:space="preserve"> Andrea Hussey </t>
  </si>
  <si>
    <t>345 5446</t>
  </si>
  <si>
    <t>kategiusti@hotmail.com&gt;</t>
  </si>
  <si>
    <t xml:space="preserve"> Peter Nielsen </t>
  </si>
  <si>
    <t>PRODUCTS REMAINING
30/11/09</t>
  </si>
  <si>
    <t>1/2" Pipe Insulation (pkgs)</t>
  </si>
  <si>
    <t>3/4" Pipe Insulation (pkgs)</t>
  </si>
  <si>
    <t>Sat 4pm, 21/11/09 CANCELLED</t>
  </si>
  <si>
    <t>called, Wed 18/11; lm  N/A</t>
  </si>
  <si>
    <t>8:30am, Friday  CANCELLED</t>
  </si>
  <si>
    <t>PRODUCTS INSTALLED
Fall '09 follow-up</t>
  </si>
  <si>
    <t>GarthGenge@cvclt.org&gt;</t>
  </si>
  <si>
    <t>Susannah Walsh</t>
  </si>
  <si>
    <t xml:space="preserve"> Heidi Ringer </t>
  </si>
  <si>
    <t>HRinger24@gmail.com&gt;</t>
  </si>
  <si>
    <t>katie.gustafson@vermontcollege.edu&gt;</t>
  </si>
  <si>
    <t>223-5175</t>
  </si>
  <si>
    <t>4 Fuller Street</t>
  </si>
  <si>
    <t>Dan Currier</t>
  </si>
  <si>
    <t>Currier@cvregion.com</t>
  </si>
  <si>
    <t>dwyervt08@gmail.com</t>
  </si>
  <si>
    <t>Email Heads-up has gone out to:</t>
  </si>
  <si>
    <t>carolyn.desch@comcast.net</t>
  </si>
  <si>
    <t>2 Mather Ter</t>
  </si>
  <si>
    <t>paul@markowitzvt.com&gt;</t>
  </si>
  <si>
    <t xml:space="preserve"> Katie McKinstry </t>
  </si>
  <si>
    <t>mckinstryk@gmail.com&gt;</t>
  </si>
  <si>
    <t xml:space="preserve"> Susan Hennessey </t>
  </si>
  <si>
    <t>hennesss@harwood.org&gt;</t>
  </si>
  <si>
    <t xml:space="preserve"> Judith Hinds </t>
  </si>
  <si>
    <t>Tim O'Rourke tenant - house 1</t>
  </si>
  <si>
    <t>Tim O'Rourke tenant - house 2</t>
  </si>
  <si>
    <t>Tim O'Rourke tenant - house 3</t>
  </si>
  <si>
    <t>2662 Elm St.</t>
  </si>
  <si>
    <t>477-3323</t>
  </si>
  <si>
    <t>thomas07@mcleodsoft.net&gt;</t>
  </si>
  <si>
    <t xml:space="preserve"> Joanna Messing </t>
  </si>
  <si>
    <t>jmessing@gmail.com&gt;</t>
  </si>
  <si>
    <t xml:space="preserve"> Dominic Nicholas </t>
  </si>
  <si>
    <t>dominicnicholas@yahoo.com&gt;</t>
  </si>
  <si>
    <t xml:space="preserve"> Ethan Parke </t>
  </si>
  <si>
    <t>ethan@vhcb.org&gt;</t>
  </si>
  <si>
    <t xml:space="preserve"> Martha Ribolini </t>
  </si>
  <si>
    <t xml:space="preserve"> Pavel Cherkasov </t>
  </si>
  <si>
    <t>gopavelgo@hotmail.com&gt;</t>
  </si>
  <si>
    <t xml:space="preserve"> Elliott Curtin </t>
  </si>
  <si>
    <t>e_curtin@hotmail.com&gt;</t>
  </si>
  <si>
    <t>30 Terrace St.</t>
  </si>
  <si>
    <t>bconrey@vtc.edu&gt;</t>
  </si>
  <si>
    <t>maryshooper@gmail.com&gt;</t>
  </si>
  <si>
    <t>miascamp@gmail.com&gt;</t>
  </si>
  <si>
    <t>devonjgreen@gmail.com&gt;</t>
  </si>
  <si>
    <t xml:space="preserve"> Matt Grundy </t>
  </si>
  <si>
    <t>mdgvt@hotmail.com&gt;</t>
  </si>
  <si>
    <t xml:space="preserve"> Cory Gustafson </t>
  </si>
  <si>
    <t>Cory@healthconnexin.com&gt;</t>
  </si>
  <si>
    <t xml:space="preserve"> Patty Hartman </t>
  </si>
  <si>
    <t>229 5949</t>
  </si>
  <si>
    <t>Peter Harvey</t>
  </si>
  <si>
    <t>petersharvey@aol.com</t>
  </si>
  <si>
    <t>10 Overlook Dr., Montp.</t>
  </si>
  <si>
    <t>4franckes@comcast.net</t>
  </si>
  <si>
    <t>137 Woodcrest</t>
  </si>
  <si>
    <t>soozeemizuna@yahoo.com</t>
  </si>
  <si>
    <t>18 Ridge</t>
  </si>
  <si>
    <t>Bill Doelger and Linda Normandeau</t>
  </si>
  <si>
    <t>Nick Nicolet</t>
  </si>
  <si>
    <t xml:space="preserve"> Clare Rock </t>
  </si>
  <si>
    <t>clarerock@cvregion.com&gt;</t>
  </si>
  <si>
    <t>Landlord</t>
  </si>
  <si>
    <t>E-mail</t>
  </si>
  <si>
    <t>Waiver Received from landlord (Y/N)</t>
  </si>
  <si>
    <t xml:space="preserve"> Dick Shadroui </t>
  </si>
  <si>
    <t xml:space="preserve"> Ben Scotch </t>
  </si>
  <si>
    <t>bdscotch@aol.com&gt;</t>
  </si>
  <si>
    <t>andreahussey@yahoo.com&gt;</t>
  </si>
  <si>
    <t xml:space="preserve"> Ted ingham </t>
  </si>
  <si>
    <t>ringham@norwich.edu&gt;</t>
  </si>
  <si>
    <t xml:space="preserve"> Dave Katz </t>
  </si>
  <si>
    <t>predatordronesoverbuffalo@gmail.com&gt;</t>
  </si>
  <si>
    <t xml:space="preserve"> Jean Lowell </t>
  </si>
  <si>
    <t>dontgvup@hotmail.com&gt;</t>
  </si>
  <si>
    <t xml:space="preserve"> Sigrid &amp; Chris Lumbra </t>
  </si>
  <si>
    <t>siglumbra@aol.com&gt;</t>
  </si>
  <si>
    <t xml:space="preserve"> Kate Giusti Nicolet </t>
  </si>
  <si>
    <t>mwetherell@iscvt.org&gt;</t>
  </si>
  <si>
    <t>centralvtrentals@gmail.com&gt;</t>
  </si>
  <si>
    <t xml:space="preserve"> Central VT Rentals (Jesse Jacobs, Kevin Casey)</t>
  </si>
  <si>
    <t>Bill Merrylees</t>
  </si>
  <si>
    <t>Carl Etnier</t>
  </si>
  <si>
    <t>Chandra Pollard, CVCLT</t>
  </si>
  <si>
    <t>Craig McKenzie</t>
  </si>
  <si>
    <t>Visits to schedule</t>
  </si>
  <si>
    <t>2 Charles St</t>
  </si>
  <si>
    <t>wk: 828-8580</t>
  </si>
  <si>
    <t>cell: 595-5044</t>
  </si>
  <si>
    <t>Dominic &amp; Joann</t>
  </si>
  <si>
    <t>476 1332</t>
  </si>
  <si>
    <t>Samantha Kolber</t>
  </si>
  <si>
    <t>17 St. Paul</t>
  </si>
  <si>
    <t>477 3131</t>
  </si>
  <si>
    <t>samanthakolber421@hotmail.com</t>
  </si>
  <si>
    <t xml:space="preserve"> Kathryn M. Provost </t>
  </si>
  <si>
    <t>kathrynp@norwich.edu&gt;</t>
  </si>
  <si>
    <t>kfeierabend@montpelier-vt.org&gt;</t>
  </si>
  <si>
    <t xml:space="preserve"> Garth Genge </t>
  </si>
  <si>
    <t>Patty Casey</t>
  </si>
  <si>
    <t>complete</t>
  </si>
  <si>
    <t xml:space="preserve"> Judith Ehrlich </t>
  </si>
  <si>
    <t>Judith.Ehrlich@state.vt.us&gt;</t>
  </si>
  <si>
    <t xml:space="preserve"> Kristin Feierabend </t>
  </si>
  <si>
    <t>pdrusticdesign@pshift.com</t>
  </si>
  <si>
    <t>made initial call; lm</t>
  </si>
  <si>
    <t>maryrosedougherty@myfairpoint.net</t>
  </si>
  <si>
    <t>Mary Rose Dougherty</t>
  </si>
  <si>
    <t>147 Connor Road</t>
  </si>
  <si>
    <t>Jeff &amp; Paula Francis</t>
  </si>
  <si>
    <t>223-1182</t>
  </si>
  <si>
    <t>Jean Palmisano</t>
  </si>
  <si>
    <t>Hilary Owen</t>
  </si>
  <si>
    <t>jrhinds1185@yahoo.com&gt;</t>
  </si>
  <si>
    <t xml:space="preserve"> T. Andrew Hooper </t>
  </si>
  <si>
    <t>tah@thatitguy.com&gt;</t>
  </si>
  <si>
    <t>maryhooper@verizon.net&gt;</t>
  </si>
  <si>
    <t xml:space="preserve"> Mihae Hooper </t>
  </si>
  <si>
    <t>mihaebea@yahoo.com&gt;</t>
  </si>
  <si>
    <t xml:space="preserve"> Jen Hubbard </t>
  </si>
  <si>
    <t>jenlhubbard@yahoo.com&gt;</t>
  </si>
  <si>
    <t xml:space="preserve"> Carol Manahan </t>
  </si>
  <si>
    <t>manahanc2004@yahoo.com&gt;</t>
  </si>
  <si>
    <t xml:space="preserve"> Tom McLeod </t>
  </si>
  <si>
    <t>Carolyn Desch</t>
  </si>
  <si>
    <t>223 5549</t>
  </si>
  <si>
    <t xml:space="preserve"> Matthew McLane </t>
  </si>
  <si>
    <t>lizabeth@vtlink.net&gt;</t>
  </si>
  <si>
    <t xml:space="preserve"> Scott Sawyer </t>
  </si>
  <si>
    <t>scott@vsjf.org&gt;</t>
  </si>
  <si>
    <t xml:space="preserve"> Pat Archbold </t>
  </si>
  <si>
    <t>pat.archbold@gmail.com&gt;</t>
  </si>
  <si>
    <t xml:space="preserve"> Milly Archer </t>
  </si>
  <si>
    <t>marcher@vlct.org&gt;</t>
  </si>
  <si>
    <t xml:space="preserve"> Andy Felice </t>
  </si>
  <si>
    <t>andyfelice@hotmail.com&gt;</t>
  </si>
  <si>
    <t xml:space="preserve"> Laura Glass </t>
  </si>
  <si>
    <t>lglass127@earthlink.net&gt;</t>
  </si>
  <si>
    <t xml:space="preserve"> Peter Harvey </t>
  </si>
  <si>
    <t>petersharvey@aol.com&gt;</t>
  </si>
  <si>
    <t xml:space="preserve"> Rob Hubbard </t>
  </si>
  <si>
    <t>rbhubbard@yahoo.com&gt;</t>
  </si>
  <si>
    <t xml:space="preserve"> Susannah Walsh </t>
  </si>
  <si>
    <t>soozeemizuna@yahoo.com&gt;</t>
  </si>
  <si>
    <t xml:space="preserve"> Anne Watson at home </t>
  </si>
  <si>
    <t>anneofvermont@gmail.com&gt;</t>
  </si>
  <si>
    <t xml:space="preserve"> Barbara Conrey </t>
  </si>
  <si>
    <t xml:space="preserve"> Geoff Beyer </t>
  </si>
  <si>
    <t xml:space="preserve"> Mary Hooper </t>
  </si>
  <si>
    <t xml:space="preserve"> Kate Stephenson </t>
  </si>
  <si>
    <t>kstephenson@alum.haverford.edu&gt;</t>
  </si>
  <si>
    <t xml:space="preserve"> Nancy Trombley </t>
  </si>
  <si>
    <t>nancyg.trombley@gmail.com&gt;</t>
  </si>
  <si>
    <t xml:space="preserve"> Anne Watson </t>
  </si>
  <si>
    <t>annew@mpsvt.org&gt;</t>
  </si>
  <si>
    <t xml:space="preserve"> Dennis and Kathleen Wallace-McGranaghan </t>
  </si>
  <si>
    <t>denkat4@myfairpoint.net&gt;</t>
  </si>
  <si>
    <t xml:space="preserve"> Brian Abbott </t>
  </si>
  <si>
    <t>abbott@vtusa.net&gt;</t>
  </si>
  <si>
    <t xml:space="preserve"> Jeff Cueto </t>
  </si>
  <si>
    <t>Jeff.Cueto@state.vt.us&gt;</t>
  </si>
  <si>
    <t xml:space="preserve"> Dan Currier CV RPC </t>
  </si>
  <si>
    <t>Currier@cvregion.com&gt;</t>
  </si>
  <si>
    <t xml:space="preserve"> Carolyn Desch </t>
  </si>
  <si>
    <t>Elaine Parshall</t>
  </si>
  <si>
    <t>elainepar@lycos.com</t>
  </si>
  <si>
    <t>Bill Doelger</t>
  </si>
  <si>
    <t>Recipients for 2nd Email Round</t>
  </si>
  <si>
    <t>Phone 1</t>
  </si>
  <si>
    <t>Phone 2</t>
  </si>
  <si>
    <t xml:space="preserve">Stacy Theberge </t>
  </si>
  <si>
    <t>stheberge@gmail.com</t>
  </si>
  <si>
    <t>Status/Notes</t>
  </si>
  <si>
    <t>4 Hopkins</t>
  </si>
  <si>
    <t>sent scheduling-email</t>
  </si>
  <si>
    <t>MRibolini@nne.aaa.com&gt;</t>
  </si>
  <si>
    <t xml:space="preserve"> Chris Robertson </t>
  </si>
  <si>
    <t>slidedogstudio@yahoo.com&gt;</t>
  </si>
  <si>
    <t xml:space="preserve"> Becka Roolf </t>
  </si>
  <si>
    <t>beckaroo@pshift.com&gt;</t>
  </si>
  <si>
    <t xml:space="preserve"> Mia Scamp </t>
  </si>
  <si>
    <t>cynthiachar@earthlink.net&gt;</t>
  </si>
  <si>
    <t xml:space="preserve"> Devon Green VCEM h/p </t>
  </si>
  <si>
    <t>Jeff Cueto tenants - 5 Center</t>
  </si>
  <si>
    <t>Devon Green</t>
  </si>
  <si>
    <t>223 3659</t>
  </si>
  <si>
    <t xml:space="preserve"> Amy Shollenberger </t>
  </si>
  <si>
    <t>amybeth@together.net&gt;</t>
  </si>
  <si>
    <t xml:space="preserve"> Julie Smart </t>
  </si>
  <si>
    <t>julie-smart@comcast.net&gt;</t>
  </si>
  <si>
    <t xml:space="preserve"> Barbara Stewart </t>
  </si>
  <si>
    <t>barbaraj.stewart@gmail.com&gt;</t>
  </si>
  <si>
    <t xml:space="preserve"> Ray Van Voorhees </t>
  </si>
  <si>
    <t>select056@yahoo.com&gt;</t>
  </si>
  <si>
    <t xml:space="preserve"> John Wagner </t>
  </si>
  <si>
    <t>jdwagner@wagnerpr.com&gt;</t>
  </si>
  <si>
    <t xml:space="preserve"> Mike Wetherell </t>
  </si>
  <si>
    <t>Thom McLeod</t>
  </si>
  <si>
    <t>peter@alisongoodwin.com&gt;</t>
  </si>
  <si>
    <t xml:space="preserve"> Timothy O'Rourke </t>
  </si>
  <si>
    <t>timorourke2@yahoo.com&gt;</t>
  </si>
  <si>
    <t xml:space="preserve"> Hilary Owen </t>
  </si>
  <si>
    <t>hilarylippincottowen@hotmail.com&gt;</t>
  </si>
  <si>
    <t xml:space="preserve"> Jean Palmisano </t>
  </si>
  <si>
    <t>jmpalmisano@comcast.net&gt;</t>
  </si>
  <si>
    <t xml:space="preserve"> Soren Pfeffer </t>
  </si>
  <si>
    <t>Soren@Thundermilldesign.com&gt;</t>
  </si>
  <si>
    <t xml:space="preserve"> Alice Porter </t>
  </si>
  <si>
    <t>porter.alice@gmail.com&gt;</t>
  </si>
  <si>
    <t xml:space="preserve"> Katie Gustafson </t>
  </si>
  <si>
    <t>(if rent)</t>
  </si>
  <si>
    <t>Landlord Phone Number</t>
  </si>
  <si>
    <t>dickshad@myfairpoint.net&gt;</t>
  </si>
  <si>
    <t xml:space="preserve"> Nancy Shulz </t>
  </si>
  <si>
    <t>saddleshoes2@gmail.com&gt;</t>
  </si>
  <si>
    <t xml:space="preserve"> Rick Thurston </t>
  </si>
  <si>
    <t>rick@iccoin.org&gt;</t>
  </si>
  <si>
    <t xml:space="preserve"> Nancy Vachon </t>
  </si>
  <si>
    <t>ncvachon@hotmail.com&gt;</t>
  </si>
  <si>
    <t>Units</t>
  </si>
  <si>
    <t>waynehersey@aol.com</t>
  </si>
  <si>
    <t>223 0336</t>
  </si>
  <si>
    <t>geoffbeyer@myfairpoint.net&gt;</t>
  </si>
  <si>
    <t xml:space="preserve"> Jake Brown </t>
  </si>
  <si>
    <t>jfbrown@sover.net&gt;</t>
  </si>
  <si>
    <t xml:space="preserve"> Katie Budreski </t>
  </si>
  <si>
    <t>katiebudreski@gmail.com&gt;</t>
  </si>
  <si>
    <t xml:space="preserve"> Jack Campbell </t>
  </si>
  <si>
    <t>jcampbell1369@verizon.net&gt;</t>
  </si>
  <si>
    <t xml:space="preserve"> Patti Casey </t>
  </si>
  <si>
    <t>pattic627@gmail.com&gt;</t>
  </si>
  <si>
    <t>22 St. Paul St.</t>
  </si>
  <si>
    <t>15 Allen St., Barre City</t>
  </si>
  <si>
    <t>10 Cummings St</t>
  </si>
  <si>
    <t>5 Center St. - 2 units: tenants</t>
  </si>
  <si>
    <t>224-9955</t>
  </si>
  <si>
    <t>cynthiachar@earthlink.net</t>
  </si>
  <si>
    <t>hilarylippincottowen@hotmail.com</t>
  </si>
  <si>
    <t>223 7606</t>
  </si>
  <si>
    <t>23 Prospect</t>
  </si>
  <si>
    <t>Lyn Munno and Nick Borland</t>
  </si>
  <si>
    <t>135 Elm</t>
  </si>
  <si>
    <t>Jesse Moorman</t>
  </si>
  <si>
    <t>Kathryn Provost</t>
  </si>
  <si>
    <t>11 Independence Green</t>
  </si>
  <si>
    <t>Matt@mpsvt.org&gt;</t>
  </si>
  <si>
    <t xml:space="preserve"> Florence Miller </t>
  </si>
  <si>
    <t>florence.miller@gmail.com&gt;</t>
  </si>
  <si>
    <t xml:space="preserve"> Jesse Moorman </t>
  </si>
  <si>
    <t>jmoorman@ppeclaw.com&gt;</t>
  </si>
  <si>
    <t xml:space="preserve"> Jan Ruta </t>
  </si>
  <si>
    <t>janwruta@yahoo.com&gt;</t>
  </si>
  <si>
    <t>Vermont Community Energy Mobilization Project - Participant Intake Log Form</t>
  </si>
  <si>
    <t>Jacobs tenants - 2 Barre</t>
  </si>
  <si>
    <t>Jacobs tenants - 38 State</t>
  </si>
  <si>
    <t>Jacobs tenants - 4 Spring</t>
  </si>
  <si>
    <t>Jacobs tenants - 49 Greenwood Ter</t>
  </si>
  <si>
    <t>Jacobs tenants - 5 State</t>
  </si>
  <si>
    <t>Jacobs tenants - 54 Main</t>
  </si>
  <si>
    <t>Jacobs tenants - 96 Barre</t>
  </si>
  <si>
    <t>Jacobs tenants - 104 Barre</t>
  </si>
  <si>
    <t>Jacobs tenants - 15 Barre</t>
  </si>
  <si>
    <t>Jacobs tenants - 31 Barre</t>
  </si>
  <si>
    <t>carolyn.desch@comcast.net&gt;</t>
  </si>
  <si>
    <t xml:space="preserve"> Suzanne &amp; Tim Francke </t>
  </si>
  <si>
    <t>4franckes@comcast.net&gt;</t>
  </si>
  <si>
    <t xml:space="preserve"> Julie Giffin </t>
  </si>
  <si>
    <t>jfiggin@yahoo.com&gt;</t>
  </si>
  <si>
    <t xml:space="preserve"> Cindy &amp; Peter Gilbert </t>
  </si>
  <si>
    <t>aplherrick@yahoo.com</t>
  </si>
  <si>
    <t>devonjgreen@gmail.com</t>
  </si>
  <si>
    <t>andreahussey@yahoo.com</t>
  </si>
  <si>
    <t>Ben Cheney</t>
  </si>
  <si>
    <t>nancy@vtbikeped.org</t>
  </si>
  <si>
    <t>61 College St (5 Condos)</t>
  </si>
  <si>
    <t>157 State St (14 Apts)</t>
  </si>
  <si>
    <t>272-3049</t>
  </si>
  <si>
    <t>249 0167</t>
  </si>
  <si>
    <t>47 Liberty</t>
  </si>
  <si>
    <t>115 Stretch's Way</t>
  </si>
  <si>
    <t>191 North St.</t>
  </si>
  <si>
    <t>19 Loomis (8 units)</t>
  </si>
  <si>
    <t>mdgvt@hotmail.com</t>
  </si>
  <si>
    <t>anneofvermont@gmail.com</t>
  </si>
  <si>
    <t>Nancy Vachon</t>
  </si>
  <si>
    <t>doelger@myfairpoint.net</t>
  </si>
  <si>
    <t>2 Barre</t>
  </si>
  <si>
    <t>49 Greenwood Ter</t>
  </si>
  <si>
    <t>96 Barre</t>
  </si>
  <si>
    <t>104 Barre</t>
  </si>
  <si>
    <t>Glass/Curtin to decide</t>
  </si>
  <si>
    <t>Cory@healthconnexin.com</t>
  </si>
  <si>
    <t>vitzthum@sover.net</t>
  </si>
  <si>
    <t>223-1806</t>
  </si>
  <si>
    <t>282 3812</t>
  </si>
  <si>
    <t>Daemmon Hughes</t>
  </si>
  <si>
    <t>27 Kent St.</t>
  </si>
  <si>
    <t>peter@alisongoodwin.com</t>
  </si>
  <si>
    <t>42 Summer Street</t>
  </si>
  <si>
    <t>Nancy Schulz</t>
  </si>
  <si>
    <t>btnavy@myfairpoint.net</t>
  </si>
  <si>
    <t>N?</t>
  </si>
  <si>
    <t>Cary Brown</t>
  </si>
  <si>
    <t>229 6691</t>
  </si>
  <si>
    <t>andyfelice@hotmail.com</t>
  </si>
  <si>
    <t>Bob Falker</t>
  </si>
  <si>
    <t>Tim O'Rourke</t>
  </si>
  <si>
    <t>54 Main</t>
  </si>
  <si>
    <t>28 Main</t>
  </si>
  <si>
    <t>5 State</t>
  </si>
  <si>
    <t>38 State</t>
  </si>
  <si>
    <t>15 Barre</t>
  </si>
  <si>
    <t>Jacobs tenants - 28 Main</t>
  </si>
  <si>
    <t>Rob Hubbard</t>
  </si>
  <si>
    <t>Larry &amp; Carolyn Dwyer</t>
  </si>
  <si>
    <t>Mark Sciarrotta</t>
  </si>
  <si>
    <t>36-42 E. State St. (4 apts)</t>
  </si>
  <si>
    <t>Address of Occupant</t>
  </si>
  <si>
    <t>cbrown9904@gmail.com</t>
  </si>
  <si>
    <t>13 Summer St.</t>
  </si>
  <si>
    <t>Pam &amp; Jim Passburg</t>
  </si>
  <si>
    <t>236 Main</t>
  </si>
  <si>
    <t>229 9267</t>
  </si>
  <si>
    <t>Kate Stephenson</t>
  </si>
  <si>
    <t>Patty.Hartman@ahs.state.vt.us</t>
  </si>
  <si>
    <t>2 Greenfield Ter</t>
  </si>
  <si>
    <t>223-7244</t>
  </si>
  <si>
    <t>Landlord Name</t>
  </si>
  <si>
    <t>Ken Pearson</t>
  </si>
  <si>
    <t>249 0367</t>
  </si>
  <si>
    <t>56 Prospect St.</t>
  </si>
  <si>
    <t>hltowne@yahoo.com</t>
  </si>
  <si>
    <t>223 3796</t>
  </si>
  <si>
    <t>Date called (or when call received)</t>
  </si>
  <si>
    <t>Electric water heater?</t>
  </si>
  <si>
    <t>(Y/N)</t>
  </si>
  <si>
    <t>nicholas.nicolet@gmail.com</t>
  </si>
  <si>
    <t>Linda Setchell</t>
  </si>
  <si>
    <t>Name</t>
  </si>
  <si>
    <t>Dennis Wallace and Kathleen McGranaghan</t>
  </si>
  <si>
    <t>Andrea Hussey</t>
  </si>
  <si>
    <t>Matt Grundy</t>
  </si>
  <si>
    <t>223 2440</t>
  </si>
  <si>
    <t>Paul Dayton</t>
  </si>
  <si>
    <t>371-9388</t>
  </si>
  <si>
    <t>Muffy Conlon</t>
  </si>
  <si>
    <t>61 Clarendon Ave.</t>
  </si>
  <si>
    <t>Jan Ruta</t>
  </si>
  <si>
    <t>Hillside Ave</t>
  </si>
  <si>
    <t>Email</t>
  </si>
  <si>
    <t>Address</t>
  </si>
  <si>
    <t>N</t>
  </si>
  <si>
    <t>27 N. Franklin</t>
  </si>
  <si>
    <t>223-7035</t>
  </si>
  <si>
    <t>Julie Giffin</t>
  </si>
  <si>
    <t>Tim &amp; Suzanne Francke</t>
  </si>
  <si>
    <r>
      <t xml:space="preserve">223 3166 (o)
305 606 1774 </t>
    </r>
    <r>
      <rPr>
        <sz val="8"/>
        <rFont val="Verdana"/>
        <family val="0"/>
      </rPr>
      <t xml:space="preserve">© Jesse
</t>
    </r>
    <r>
      <rPr>
        <sz val="10"/>
        <rFont val="Verdana"/>
        <family val="0"/>
      </rPr>
      <t xml:space="preserve">793 1286 </t>
    </r>
    <r>
      <rPr>
        <sz val="8"/>
        <rFont val="Verdana"/>
        <family val="0"/>
      </rPr>
      <t>© Kevin</t>
    </r>
  </si>
  <si>
    <t>MJ Manahan</t>
  </si>
  <si>
    <t>carol@carolsucher.com</t>
  </si>
  <si>
    <t>denkat4@myfairpoint.net</t>
  </si>
  <si>
    <t>Deerfield Dr.</t>
  </si>
  <si>
    <t>223 5354</t>
  </si>
  <si>
    <t>timorourke2@yahoo.com</t>
  </si>
  <si>
    <t>Status</t>
  </si>
  <si>
    <t>229-5464</t>
  </si>
  <si>
    <t>31 Barre</t>
  </si>
  <si>
    <t>4 Spring</t>
  </si>
  <si>
    <t>Jeff Jacobs</t>
  </si>
  <si>
    <t>223 9066</t>
  </si>
  <si>
    <t>223 3668</t>
  </si>
  <si>
    <t>Chris &amp; Sigrid Lumbra - own home</t>
  </si>
  <si>
    <t>Chris &amp; Sigrid Lumbra - income property</t>
  </si>
  <si>
    <t>Total:</t>
  </si>
  <si>
    <t xml:space="preserve">802-828-4571 (w)
802-223-5386 (h) </t>
  </si>
  <si>
    <t>queenofky@hotmail.com</t>
  </si>
  <si>
    <t>Anne Watson</t>
  </si>
  <si>
    <t>globalgiftsvt@gmail.com</t>
  </si>
  <si>
    <t>needs initial contact</t>
  </si>
  <si>
    <t>91 Orange St., Barre</t>
  </si>
  <si>
    <t>229 1305</t>
  </si>
  <si>
    <t>Amy &amp; Peter Herrick</t>
  </si>
  <si>
    <t>tenant; landlord release sent for her to pass on</t>
  </si>
  <si>
    <t>centralvtrentals@gmail.com</t>
  </si>
  <si>
    <t>229-0957</t>
  </si>
  <si>
    <t>Grace Gilbert</t>
  </si>
  <si>
    <t>476-9869</t>
  </si>
  <si>
    <t>68 Hill</t>
  </si>
  <si>
    <t>Jean Lowell</t>
  </si>
  <si>
    <t>dontgvup@hotmail.com</t>
  </si>
  <si>
    <t>28 Hubbard St.</t>
  </si>
  <si>
    <t>ncvachon@hotmail.com</t>
  </si>
  <si>
    <t>223 3142</t>
  </si>
  <si>
    <t>Cory &amp; Katie Gustafson</t>
  </si>
  <si>
    <t>229 5475</t>
  </si>
  <si>
    <t>Interested in home visit? (Y/N)</t>
  </si>
  <si>
    <t>Own home?</t>
  </si>
  <si>
    <t>siglumbra@aol.com</t>
  </si>
  <si>
    <t>Dave Katz</t>
  </si>
  <si>
    <t>299 8392</t>
  </si>
  <si>
    <t>Clare Rock</t>
  </si>
  <si>
    <t>110 South Main, Barre (entrance on Ayer)</t>
  </si>
  <si>
    <t>Florence Miller</t>
  </si>
  <si>
    <t>9 Vine St.</t>
  </si>
  <si>
    <t>pat.archbold@gmail.com</t>
  </si>
  <si>
    <t>229-2616</t>
  </si>
  <si>
    <t>456 1431</t>
  </si>
  <si>
    <t>Eliiott Curtin's tenants.  Kathy/John Pavia</t>
  </si>
  <si>
    <t>Cori Longfellow</t>
  </si>
  <si>
    <t>223 3922 / 476-7984</t>
  </si>
  <si>
    <t>Wayne Hersey tenants - 4 apts</t>
  </si>
  <si>
    <t>needs scheduling</t>
  </si>
  <si>
    <t>839 9547 (Kath cell)</t>
  </si>
  <si>
    <t>272-4191</t>
  </si>
  <si>
    <t>171 Barre</t>
  </si>
  <si>
    <t>223-5048</t>
  </si>
  <si>
    <t>793-5377</t>
  </si>
  <si>
    <t>y</t>
  </si>
  <si>
    <t>229-0389 (o)
223-4819 (h)</t>
  </si>
  <si>
    <t>329 Murray Hill Dr.</t>
  </si>
  <si>
    <t>Rick &amp; Lisa Thurston</t>
  </si>
  <si>
    <t>9 Clarendon</t>
  </si>
  <si>
    <t>223-1393</t>
  </si>
  <si>
    <t>msciarrotta@velco.com</t>
  </si>
  <si>
    <t>14 Loomis St. #2</t>
  </si>
  <si>
    <t>Cindy Gauthier</t>
  </si>
  <si>
    <t>Sawmill Condos #11</t>
  </si>
  <si>
    <t>272 6891</t>
  </si>
  <si>
    <t>758 East Hill Rd., Middlesex</t>
  </si>
  <si>
    <t>12 George St.</t>
  </si>
  <si>
    <t>Alice Porter / Ted Ingham</t>
  </si>
  <si>
    <t>279 8413 day
229 1040 eve</t>
  </si>
  <si>
    <t>210 Main</t>
  </si>
  <si>
    <t>Peter Nielsen</t>
  </si>
  <si>
    <t>21 Loomis Street</t>
  </si>
  <si>
    <t>T: 223.6977
C: 598-4819</t>
  </si>
  <si>
    <t>?</t>
  </si>
  <si>
    <t>Richard Shadroui</t>
  </si>
  <si>
    <t>476 5363</t>
  </si>
  <si>
    <t>dickshad@myfairpoint.net</t>
  </si>
  <si>
    <t>hringer24@gmail.com</t>
  </si>
  <si>
    <t>Soren@Thundermilldesign.com</t>
  </si>
  <si>
    <t>jfiggin@yahoo.com</t>
  </si>
  <si>
    <t>linda.setchell@gmail.com</t>
  </si>
  <si>
    <t>Soren Pfeffer</t>
  </si>
  <si>
    <t>Cindy &amp; Peter Gilbert</t>
  </si>
  <si>
    <t>Chandra Pollard</t>
  </si>
  <si>
    <t>Ken Pearson tenants Apt. 2</t>
  </si>
  <si>
    <t>Ken Pearson tenants Apt. 1</t>
  </si>
  <si>
    <t>Ken Pearson tenants Apt. 3</t>
  </si>
  <si>
    <t>The LaVignes</t>
  </si>
  <si>
    <t>223 3166 (o)
305 606 1774 ©</t>
  </si>
  <si>
    <t>Soren Pfeffer - rental property</t>
  </si>
  <si>
    <t>Wayne Hersey</t>
  </si>
  <si>
    <t xml:space="preserve"> </t>
  </si>
  <si>
    <t>porter.alice@gmail.com</t>
  </si>
  <si>
    <t>Soren Pfeffer - own home</t>
  </si>
  <si>
    <t>Home Occupant Name</t>
  </si>
  <si>
    <t>Phone Number</t>
  </si>
  <si>
    <t>Carol Sucher</t>
  </si>
  <si>
    <t>274-0349</t>
  </si>
  <si>
    <t>Heidi Ringer</t>
  </si>
  <si>
    <t>Jeff.Cueto@state.vt.us</t>
  </si>
  <si>
    <t>e23W Feit Outdoor Refl ector (90W equivalent)</t>
  </si>
  <si>
    <t>Compact Fluorescent Light Bulbs (CFLs)</t>
  </si>
  <si>
    <t>Water Efficiency Products</t>
  </si>
  <si>
    <t>Tank Wrap</t>
  </si>
  <si>
    <t>Faucet Aerator
(1.5 gpm)</t>
  </si>
  <si>
    <t>Low-Flow Shower Head
(1.75 gpm)</t>
  </si>
  <si>
    <t xml:space="preserve"> 
PRODUCTS INSTALLED</t>
  </si>
  <si>
    <t>229 4026</t>
  </si>
  <si>
    <t>115 Old West Church Rd., Calais</t>
  </si>
  <si>
    <t>1100 Foster Hill Rd., Calais</t>
  </si>
  <si>
    <t>Saturday, 2pm.  COMPLETE</t>
  </si>
  <si>
    <t>Sandra Vitzhum</t>
  </si>
  <si>
    <t>13 Charles St</t>
  </si>
  <si>
    <t>223 7930</t>
  </si>
  <si>
    <t>Nancy Trombley</t>
  </si>
  <si>
    <t>Y</t>
  </si>
  <si>
    <t>Patty Hartman</t>
  </si>
  <si>
    <t>272-3564</t>
  </si>
  <si>
    <t>Bob Falker tenants - 19 Loomis</t>
  </si>
  <si>
    <t>Jamie &amp; Kim Shanley</t>
  </si>
  <si>
    <t>223 4856</t>
  </si>
  <si>
    <t>31 Franklin</t>
  </si>
  <si>
    <t>Bernadette; Hannah Towne</t>
  </si>
  <si>
    <t>476-7558</t>
  </si>
  <si>
    <t>Pat Archbold &amp; Barbara Stewart</t>
  </si>
  <si>
    <t>POST-PILOT</t>
  </si>
  <si>
    <t>Bob Falker tenants - 61 College</t>
  </si>
  <si>
    <t>Bob Falker tenants - 157 State</t>
  </si>
  <si>
    <t>Thermostat</t>
  </si>
  <si>
    <t>229 0968</t>
  </si>
  <si>
    <t>Pipe Insulation (pkgs)</t>
  </si>
  <si>
    <t>225-1331 / 223-4302</t>
  </si>
  <si>
    <t>Cueto</t>
  </si>
  <si>
    <t>Andrew Felice</t>
  </si>
  <si>
    <t>Laura Glass</t>
  </si>
  <si>
    <t>Saturday, noon.  COMPLETE</t>
  </si>
  <si>
    <t>Wed., 18/11/09, 6:30.  COMPLETE</t>
  </si>
  <si>
    <t>Thursday, 19/11/09, 6:30pm  COMPLETE</t>
  </si>
  <si>
    <t>no go; Pioneer Apts.</t>
  </si>
  <si>
    <t>RICK &amp; MAGGIE Rebmann</t>
  </si>
  <si>
    <t>Laura &amp; John Fagan</t>
  </si>
  <si>
    <t>dhughes@bear-code.com</t>
  </si>
  <si>
    <t>Philip Hudson</t>
  </si>
  <si>
    <t xml:space="preserve">184 Elm St. #3  </t>
  </si>
  <si>
    <t>225-6040</t>
  </si>
  <si>
    <t>phudson@norwich.edu</t>
  </si>
  <si>
    <t>SIGN-UPS at MET RECONVENE MTG</t>
  </si>
  <si>
    <t>Cindy McLoud</t>
  </si>
  <si>
    <t>160 Main St., #1</t>
  </si>
  <si>
    <t>lbmcloud@hotmail.com</t>
  </si>
  <si>
    <t>229 9317</t>
  </si>
  <si>
    <t>Eric Scharnberg</t>
  </si>
  <si>
    <t>27 Wheelock St.</t>
  </si>
  <si>
    <t>eric.scharnberg@gmail.com</t>
  </si>
  <si>
    <t>917 3898</t>
  </si>
  <si>
    <t>Joslyn Wilschek</t>
  </si>
  <si>
    <t>249-7663</t>
  </si>
  <si>
    <t>joslynwilschek@hotmail.com</t>
  </si>
  <si>
    <t>4 Sabin St.</t>
  </si>
  <si>
    <t>Fred Putvain</t>
  </si>
  <si>
    <t>223 6962</t>
  </si>
  <si>
    <t>fredgmarie1@myfairpoint.net</t>
  </si>
  <si>
    <t>595-1734</t>
  </si>
  <si>
    <t>221 Barre St., #203</t>
  </si>
  <si>
    <t>11 Vine</t>
  </si>
  <si>
    <t>Faith King</t>
  </si>
  <si>
    <t>323 Elm St.</t>
  </si>
  <si>
    <t>faithbking@myfairpoint.net</t>
  </si>
  <si>
    <t>Chris Hennessey</t>
  </si>
  <si>
    <t>223 7195</t>
  </si>
  <si>
    <t>chennshs@hotmail.com</t>
  </si>
  <si>
    <t>12 Winter St.</t>
  </si>
  <si>
    <t>Peter Watt</t>
  </si>
  <si>
    <t>4 Hinckley St.</t>
  </si>
  <si>
    <t>229 1246</t>
  </si>
  <si>
    <t>pmbwatt@comcast.net</t>
  </si>
  <si>
    <t>Steve Lobb</t>
  </si>
  <si>
    <t>917 2712</t>
  </si>
  <si>
    <t>stevelobb@gmail.com</t>
  </si>
  <si>
    <t>155 Main St., #212</t>
  </si>
  <si>
    <t>Carla Nazarello</t>
  </si>
  <si>
    <t>345-5446</t>
  </si>
  <si>
    <t>Sawmill Condos #?</t>
  </si>
  <si>
    <t>make initial call</t>
  </si>
  <si>
    <t>Liberty St.</t>
  </si>
  <si>
    <t>Summer St.</t>
  </si>
  <si>
    <t>na</t>
  </si>
  <si>
    <t>Elliott Curtin</t>
  </si>
  <si>
    <t>Barry McPhee</t>
  </si>
  <si>
    <t>115 Stretch's way</t>
  </si>
  <si>
    <t>completed</t>
  </si>
  <si>
    <t>The Stones</t>
  </si>
  <si>
    <t>24 Spring Hollow rd.</t>
  </si>
  <si>
    <t>229 0607</t>
  </si>
  <si>
    <t>sapphirejem@yahoo.com</t>
  </si>
  <si>
    <t xml:space="preserve">15W GE Spiral (60W equivalent) </t>
  </si>
  <si>
    <t xml:space="preserve">26W GE Spiral (100W equivalent) </t>
  </si>
  <si>
    <t xml:space="preserve">33W Earthmate 3-way </t>
  </si>
  <si>
    <t xml:space="preserve">15W GE Refl ector (60W equivalent) </t>
  </si>
  <si>
    <t>Sawmill Condos #4</t>
  </si>
  <si>
    <t>predatordronesoverbuffalo@gmail.com</t>
  </si>
  <si>
    <t>Total</t>
  </si>
  <si>
    <t>Ledgewood Ter</t>
  </si>
  <si>
    <t>needs initial call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</si>
</sst>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d\-mmm\-yyyy"/>
    <numFmt numFmtId="179" formatCode="_-* #,##0.0_-;\-* #,##0.0_-;_-* &quot;-&quot;??_-;_-@_-"/>
    <numFmt numFmtId="180" formatCode="_-* #,##0_-;\-* #,##0_-;_-* &quot;-&quot;??_-;_-@_-"/>
    <numFmt numFmtId="181" formatCode="&quot;US$&quot;#,##0.00"/>
    <numFmt numFmtId="182" formatCode="[$$-409]#,##0.00"/>
    <numFmt numFmtId="183" formatCode="0.0"/>
    <numFmt numFmtId="184" formatCode="0.00000"/>
    <numFmt numFmtId="185" formatCode="0.0000"/>
    <numFmt numFmtId="186" formatCode="0.000"/>
    <numFmt numFmtId="187" formatCode="0.0%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b/>
      <sz val="14"/>
      <name val="Arial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9"/>
      <name val="Verdana"/>
      <family val="0"/>
    </font>
    <font>
      <b/>
      <sz val="9"/>
      <name val="Verdana"/>
      <family val="0"/>
    </font>
    <font>
      <sz val="12"/>
      <name val="Times New Roman"/>
      <family val="0"/>
    </font>
    <font>
      <sz val="10"/>
      <color indexed="10"/>
      <name val="Verdana"/>
      <family val="0"/>
    </font>
    <font>
      <strike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9"/>
      <name val="Arial Narrow"/>
      <family val="0"/>
    </font>
    <font>
      <b/>
      <sz val="10"/>
      <name val="Arial Narrow"/>
      <family val="0"/>
    </font>
    <font>
      <sz val="10"/>
      <color indexed="20"/>
      <name val="Verdana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53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15" fontId="5" fillId="0" borderId="0" xfId="0" applyNumberFormat="1" applyFont="1" applyFill="1" applyAlignment="1">
      <alignment horizontal="center" wrapText="1"/>
    </xf>
    <xf numFmtId="180" fontId="5" fillId="0" borderId="0" xfId="42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/>
    </xf>
    <xf numFmtId="15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top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53" applyFill="1" applyBorder="1" applyAlignment="1" applyProtection="1">
      <alignment/>
      <protection/>
    </xf>
    <xf numFmtId="15" fontId="0" fillId="0" borderId="12" xfId="0" applyNumberFormat="1" applyFill="1" applyBorder="1" applyAlignment="1">
      <alignment/>
    </xf>
    <xf numFmtId="15" fontId="0" fillId="0" borderId="25" xfId="0" applyNumberForma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25" xfId="0" applyFill="1" applyBorder="1" applyAlignment="1">
      <alignment/>
    </xf>
    <xf numFmtId="0" fontId="4" fillId="0" borderId="25" xfId="53" applyFill="1" applyBorder="1" applyAlignment="1" applyProtection="1">
      <alignment/>
      <protection/>
    </xf>
    <xf numFmtId="15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/>
    </xf>
    <xf numFmtId="0" fontId="4" fillId="0" borderId="18" xfId="53" applyFill="1" applyBorder="1" applyAlignment="1" applyProtection="1">
      <alignment/>
      <protection/>
    </xf>
    <xf numFmtId="15" fontId="0" fillId="0" borderId="18" xfId="0" applyNumberFormat="1" applyFill="1" applyBorder="1" applyAlignment="1">
      <alignment/>
    </xf>
    <xf numFmtId="15" fontId="0" fillId="0" borderId="18" xfId="0" applyNumberForma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31" xfId="0" applyFont="1" applyFill="1" applyBorder="1" applyAlignment="1">
      <alignment/>
    </xf>
    <xf numFmtId="0" fontId="4" fillId="0" borderId="18" xfId="53" applyFont="1" applyFill="1" applyBorder="1" applyAlignment="1" applyProtection="1">
      <alignment/>
      <protection/>
    </xf>
    <xf numFmtId="0" fontId="0" fillId="0" borderId="35" xfId="0" applyFill="1" applyBorder="1" applyAlignment="1">
      <alignment horizontal="left"/>
    </xf>
    <xf numFmtId="0" fontId="4" fillId="0" borderId="18" xfId="53" applyFont="1" applyFill="1" applyBorder="1" applyAlignment="1" applyProtection="1">
      <alignment wrapText="1"/>
      <protection/>
    </xf>
    <xf numFmtId="0" fontId="4" fillId="0" borderId="18" xfId="53" applyFill="1" applyBorder="1" applyAlignment="1" applyProtection="1">
      <alignment wrapText="1"/>
      <protection/>
    </xf>
    <xf numFmtId="15" fontId="0" fillId="0" borderId="12" xfId="0" applyNumberFormat="1" applyFill="1" applyBorder="1" applyAlignment="1">
      <alignment wrapText="1"/>
    </xf>
    <xf numFmtId="0" fontId="4" fillId="0" borderId="12" xfId="53" applyFill="1" applyBorder="1" applyAlignment="1" applyProtection="1">
      <alignment wrapText="1"/>
      <protection/>
    </xf>
    <xf numFmtId="0" fontId="0" fillId="0" borderId="10" xfId="0" applyFill="1" applyBorder="1" applyAlignment="1">
      <alignment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37" xfId="0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0" fillId="0" borderId="3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5" fontId="0" fillId="0" borderId="20" xfId="0" applyNumberFormat="1" applyFill="1" applyBorder="1" applyAlignment="1">
      <alignment/>
    </xf>
    <xf numFmtId="15" fontId="0" fillId="0" borderId="20" xfId="0" applyNumberForma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183" fontId="1" fillId="0" borderId="0" xfId="0" applyNumberFormat="1" applyFont="1" applyFill="1" applyAlignment="1">
      <alignment/>
    </xf>
    <xf numFmtId="0" fontId="4" fillId="0" borderId="10" xfId="53" applyFill="1" applyBorder="1" applyAlignment="1" applyProtection="1">
      <alignment/>
      <protection/>
    </xf>
    <xf numFmtId="0" fontId="1" fillId="0" borderId="36" xfId="0" applyFont="1" applyFill="1" applyBorder="1" applyAlignment="1">
      <alignment/>
    </xf>
    <xf numFmtId="0" fontId="1" fillId="0" borderId="43" xfId="0" applyFont="1" applyBorder="1" applyAlignment="1">
      <alignment/>
    </xf>
    <xf numFmtId="0" fontId="0" fillId="0" borderId="43" xfId="0" applyBorder="1" applyAlignment="1">
      <alignment wrapText="1"/>
    </xf>
    <xf numFmtId="0" fontId="0" fillId="0" borderId="43" xfId="0" applyBorder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4" fillId="0" borderId="44" xfId="53" applyFill="1" applyBorder="1" applyAlignment="1" applyProtection="1">
      <alignment wrapText="1"/>
      <protection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48" xfId="57" applyFont="1" applyFill="1" applyBorder="1" applyAlignment="1">
      <alignment/>
      <protection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15" fontId="7" fillId="0" borderId="16" xfId="0" applyNumberFormat="1" applyFont="1" applyFill="1" applyBorder="1" applyAlignment="1">
      <alignment horizontal="center" vertical="top" wrapText="1"/>
    </xf>
    <xf numFmtId="15" fontId="7" fillId="0" borderId="18" xfId="0" applyNumberFormat="1" applyFont="1" applyFill="1" applyBorder="1" applyAlignment="1">
      <alignment horizontal="center" vertical="top" wrapText="1"/>
    </xf>
    <xf numFmtId="15" fontId="7" fillId="0" borderId="20" xfId="0" applyNumberFormat="1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 wrapText="1"/>
    </xf>
    <xf numFmtId="15" fontId="7" fillId="0" borderId="59" xfId="0" applyNumberFormat="1" applyFont="1" applyFill="1" applyBorder="1" applyAlignment="1">
      <alignment horizontal="center" vertical="top" wrapText="1"/>
    </xf>
    <xf numFmtId="15" fontId="7" fillId="0" borderId="60" xfId="0" applyNumberFormat="1" applyFont="1" applyFill="1" applyBorder="1" applyAlignment="1">
      <alignment horizontal="center" vertical="top" wrapText="1"/>
    </xf>
    <xf numFmtId="15" fontId="7" fillId="0" borderId="61" xfId="0" applyNumberFormat="1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mail and Phon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ainepar@lycos.com" TargetMode="External" /><Relationship Id="rId2" Type="http://schemas.openxmlformats.org/officeDocument/2006/relationships/hyperlink" Target="mailto:stheberge@gmail.com" TargetMode="External" /><Relationship Id="rId3" Type="http://schemas.openxmlformats.org/officeDocument/2006/relationships/hyperlink" Target="mailto:doelger@myfairpoint.net" TargetMode="External" /><Relationship Id="rId4" Type="http://schemas.openxmlformats.org/officeDocument/2006/relationships/hyperlink" Target="mailto:phudson@norwich.edu" TargetMode="External" /><Relationship Id="rId5" Type="http://schemas.openxmlformats.org/officeDocument/2006/relationships/hyperlink" Target="mailto:lbmcloud@hotmail.com" TargetMode="External" /><Relationship Id="rId6" Type="http://schemas.openxmlformats.org/officeDocument/2006/relationships/hyperlink" Target="mailto:eric.scharnberg@gmail.com" TargetMode="External" /><Relationship Id="rId7" Type="http://schemas.openxmlformats.org/officeDocument/2006/relationships/hyperlink" Target="mailto:fredgmarie1@myfairpoint.net" TargetMode="External" /><Relationship Id="rId8" Type="http://schemas.openxmlformats.org/officeDocument/2006/relationships/hyperlink" Target="mailto:pmbwatt@comcast.net" TargetMode="External" /><Relationship Id="rId9" Type="http://schemas.openxmlformats.org/officeDocument/2006/relationships/hyperlink" Target="mailto:cgauthier@u32.org" TargetMode="External" /><Relationship Id="rId10" Type="http://schemas.openxmlformats.org/officeDocument/2006/relationships/hyperlink" Target="mailto:joslynwilschek@hot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tnavy@myfairpoint.net" TargetMode="External" /><Relationship Id="rId2" Type="http://schemas.openxmlformats.org/officeDocument/2006/relationships/hyperlink" Target="mailto:%2522Hartman,%20Patty%2522%20%253CPatty.Hartman@ahs.state.vt.us%253E" TargetMode="External" /><Relationship Id="rId3" Type="http://schemas.openxmlformats.org/officeDocument/2006/relationships/hyperlink" Target="mailto:mdgvt@hotmail.com" TargetMode="External" /><Relationship Id="rId4" Type="http://schemas.openxmlformats.org/officeDocument/2006/relationships/hyperlink" Target="mailto:andreahussey@yahoo.com" TargetMode="External" /><Relationship Id="rId5" Type="http://schemas.openxmlformats.org/officeDocument/2006/relationships/hyperlink" Target="mailto:hilarylippincottowen@hotmail.com" TargetMode="External" /><Relationship Id="rId6" Type="http://schemas.openxmlformats.org/officeDocument/2006/relationships/hyperlink" Target="mailto:nancy@vtbikeped.org" TargetMode="External" /><Relationship Id="rId7" Type="http://schemas.openxmlformats.org/officeDocument/2006/relationships/hyperlink" Target="mailto:soozeemizuna@yahoo.com" TargetMode="External" /><Relationship Id="rId8" Type="http://schemas.openxmlformats.org/officeDocument/2006/relationships/hyperlink" Target="mailto:nicholas.nicolet@gmail.com" TargetMode="External" /><Relationship Id="rId9" Type="http://schemas.openxmlformats.org/officeDocument/2006/relationships/hyperlink" Target="mailto:linda.setchell@gmail.com" TargetMode="External" /><Relationship Id="rId10" Type="http://schemas.openxmlformats.org/officeDocument/2006/relationships/hyperlink" Target="mailto:4franckes@comcast.net" TargetMode="External" /><Relationship Id="rId11" Type="http://schemas.openxmlformats.org/officeDocument/2006/relationships/hyperlink" Target="mailto:cynthiachar@earthlink.net" TargetMode="External" /><Relationship Id="rId12" Type="http://schemas.openxmlformats.org/officeDocument/2006/relationships/hyperlink" Target="mailto:denkat4@myfairpoint.net" TargetMode="External" /><Relationship Id="rId13" Type="http://schemas.openxmlformats.org/officeDocument/2006/relationships/hyperlink" Target="mailto:jmpalmisano@comcast.net" TargetMode="External" /><Relationship Id="rId14" Type="http://schemas.openxmlformats.org/officeDocument/2006/relationships/hyperlink" Target="mailto:ncvachon@hotmail.com" TargetMode="External" /><Relationship Id="rId15" Type="http://schemas.openxmlformats.org/officeDocument/2006/relationships/hyperlink" Target="mailto:dontgvup@hotmail.com" TargetMode="External" /><Relationship Id="rId16" Type="http://schemas.openxmlformats.org/officeDocument/2006/relationships/hyperlink" Target="mailto:carol@carolsucher.com" TargetMode="External" /><Relationship Id="rId17" Type="http://schemas.openxmlformats.org/officeDocument/2006/relationships/hyperlink" Target="mailto:porter.alice@gmail.com" TargetMode="External" /><Relationship Id="rId18" Type="http://schemas.openxmlformats.org/officeDocument/2006/relationships/hyperlink" Target="mailto:peter@alisongoodwin.com" TargetMode="External" /><Relationship Id="rId19" Type="http://schemas.openxmlformats.org/officeDocument/2006/relationships/hyperlink" Target="mailto:timorourke2@yahoo.com" TargetMode="External" /><Relationship Id="rId20" Type="http://schemas.openxmlformats.org/officeDocument/2006/relationships/hyperlink" Target="mailto:dickshad@myfairpoint.net" TargetMode="External" /><Relationship Id="rId21" Type="http://schemas.openxmlformats.org/officeDocument/2006/relationships/hyperlink" Target="mailto:carolyn.desch@comcast.net" TargetMode="External" /><Relationship Id="rId22" Type="http://schemas.openxmlformats.org/officeDocument/2006/relationships/hyperlink" Target="mailto:globalgiftsvt@gmail.com" TargetMode="External" /><Relationship Id="rId23" Type="http://schemas.openxmlformats.org/officeDocument/2006/relationships/hyperlink" Target="mailto:predatordronesoverbuffalo@gmail.com" TargetMode="External" /><Relationship Id="rId24" Type="http://schemas.openxmlformats.org/officeDocument/2006/relationships/hyperlink" Target="mailto:Cory@healthconnexin.com" TargetMode="External" /><Relationship Id="rId25" Type="http://schemas.openxmlformats.org/officeDocument/2006/relationships/hyperlink" Target="mailto:vitzthum@sover.net" TargetMode="External" /><Relationship Id="rId26" Type="http://schemas.openxmlformats.org/officeDocument/2006/relationships/hyperlink" Target="mailto:Currier@cvregion.com" TargetMode="External" /><Relationship Id="rId27" Type="http://schemas.openxmlformats.org/officeDocument/2006/relationships/hyperlink" Target="mailto:dwyervt08@gmail.com" TargetMode="External" /><Relationship Id="rId28" Type="http://schemas.openxmlformats.org/officeDocument/2006/relationships/hyperlink" Target="mailto:maryrosedougherty@myfairpoint.net" TargetMode="External" /><Relationship Id="rId29" Type="http://schemas.openxmlformats.org/officeDocument/2006/relationships/hyperlink" Target="mailto:Jeff.Cueto@state.vt.us" TargetMode="External" /><Relationship Id="rId30" Type="http://schemas.openxmlformats.org/officeDocument/2006/relationships/hyperlink" Target="mailto:centralvtrentals@gmail.com" TargetMode="External" /><Relationship Id="rId31" Type="http://schemas.openxmlformats.org/officeDocument/2006/relationships/hyperlink" Target="mailto:centralvtrentals@gmail.com" TargetMode="External" /><Relationship Id="rId32" Type="http://schemas.openxmlformats.org/officeDocument/2006/relationships/hyperlink" Target="mailto:centralvtrentals@gmail.com" TargetMode="External" /><Relationship Id="rId33" Type="http://schemas.openxmlformats.org/officeDocument/2006/relationships/hyperlink" Target="mailto:centralvtrentals@gmail.com" TargetMode="External" /><Relationship Id="rId34" Type="http://schemas.openxmlformats.org/officeDocument/2006/relationships/hyperlink" Target="mailto:centralvtrentals@gmail.com" TargetMode="External" /><Relationship Id="rId35" Type="http://schemas.openxmlformats.org/officeDocument/2006/relationships/hyperlink" Target="mailto:centralvtrentals@gmail.com" TargetMode="External" /><Relationship Id="rId36" Type="http://schemas.openxmlformats.org/officeDocument/2006/relationships/hyperlink" Target="mailto:centralvtrentals@gmail.com" TargetMode="External" /><Relationship Id="rId37" Type="http://schemas.openxmlformats.org/officeDocument/2006/relationships/hyperlink" Target="mailto:centralvtrentals@gmail.com" TargetMode="External" /><Relationship Id="rId38" Type="http://schemas.openxmlformats.org/officeDocument/2006/relationships/hyperlink" Target="mailto:centralvtrentals@gmail.com" TargetMode="External" /><Relationship Id="rId39" Type="http://schemas.openxmlformats.org/officeDocument/2006/relationships/hyperlink" Target="mailto:centralvtrentals@gmail.com" TargetMode="External" /><Relationship Id="rId40" Type="http://schemas.openxmlformats.org/officeDocument/2006/relationships/hyperlink" Target="mailto:centralvtrentals@gmail.com" TargetMode="External" /><Relationship Id="rId41" Type="http://schemas.openxmlformats.org/officeDocument/2006/relationships/hyperlink" Target="mailto:centralvtrentals@gmail.com" TargetMode="External" /><Relationship Id="rId42" Type="http://schemas.openxmlformats.org/officeDocument/2006/relationships/hyperlink" Target="mailto:centralvtrentals@gmail.com" TargetMode="External" /><Relationship Id="rId43" Type="http://schemas.openxmlformats.org/officeDocument/2006/relationships/hyperlink" Target="mailto:siglumbra@aol.com" TargetMode="External" /><Relationship Id="rId44" Type="http://schemas.openxmlformats.org/officeDocument/2006/relationships/hyperlink" Target="mailto:msciarrotta@velco.com" TargetMode="External" /><Relationship Id="rId45" Type="http://schemas.openxmlformats.org/officeDocument/2006/relationships/hyperlink" Target="mailto:jfiggin@yahoo.com" TargetMode="External" /><Relationship Id="rId46" Type="http://schemas.openxmlformats.org/officeDocument/2006/relationships/hyperlink" Target="mailto:pdrusticdesign@pshift.com" TargetMode="External" /><Relationship Id="rId47" Type="http://schemas.openxmlformats.org/officeDocument/2006/relationships/hyperlink" Target="mailto:cbrown9904@gmail.com" TargetMode="External" /><Relationship Id="rId48" Type="http://schemas.openxmlformats.org/officeDocument/2006/relationships/hyperlink" Target="mailto:queenofky@hotmail.com" TargetMode="External" /><Relationship Id="rId49" Type="http://schemas.openxmlformats.org/officeDocument/2006/relationships/hyperlink" Target="mailto:dootin12@aol.com" TargetMode="External" /><Relationship Id="rId50" Type="http://schemas.openxmlformats.org/officeDocument/2006/relationships/hyperlink" Target="mailto:jfrancis5@verizon.net" TargetMode="External" /><Relationship Id="rId51" Type="http://schemas.openxmlformats.org/officeDocument/2006/relationships/hyperlink" Target="mailto:cgauthier@u32.org" TargetMode="External" /><Relationship Id="rId52" Type="http://schemas.openxmlformats.org/officeDocument/2006/relationships/hyperlink" Target="mailto:dhughes@bear-code.com" TargetMode="External" /><Relationship Id="rId53" Type="http://schemas.openxmlformats.org/officeDocument/2006/relationships/hyperlink" Target="mailto:hringer24@gmail.com" TargetMode="External" /><Relationship Id="rId54" Type="http://schemas.openxmlformats.org/officeDocument/2006/relationships/hyperlink" Target="mailto:andyfelice@hotmail.com" TargetMode="External" /><Relationship Id="rId55" Type="http://schemas.openxmlformats.org/officeDocument/2006/relationships/hyperlink" Target="mailto:samanthakolber421@hotmail.com" TargetMode="External" /><Relationship Id="rId56" Type="http://schemas.openxmlformats.org/officeDocument/2006/relationships/hyperlink" Target="mailto:centralvtrentals@gmail.com" TargetMode="External" /><Relationship Id="rId57" Type="http://schemas.openxmlformats.org/officeDocument/2006/relationships/hyperlink" Target="mailto:sapphirejem@yahoo.com" TargetMode="External" /><Relationship Id="rId58" Type="http://schemas.openxmlformats.org/officeDocument/2006/relationships/hyperlink" Target="mailto:hltowne@yahoo.com" TargetMode="External" /><Relationship Id="rId59" Type="http://schemas.openxmlformats.org/officeDocument/2006/relationships/hyperlink" Target="mailto:waynehersey@aol.com" TargetMode="External" /><Relationship Id="rId60" Type="http://schemas.openxmlformats.org/officeDocument/2006/relationships/hyperlink" Target="mailto:nycbeer@comcast.net" TargetMode="External" /><Relationship Id="rId61" Type="http://schemas.openxmlformats.org/officeDocument/2006/relationships/comments" Target="../comments2.xml" /><Relationship Id="rId6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entralvtrentals@gmail.com" TargetMode="External" /><Relationship Id="rId2" Type="http://schemas.openxmlformats.org/officeDocument/2006/relationships/hyperlink" Target="mailto:centralvtrentals@gmail.com" TargetMode="External" /><Relationship Id="rId3" Type="http://schemas.openxmlformats.org/officeDocument/2006/relationships/hyperlink" Target="mailto:centralvtrentals@gmail.com" TargetMode="External" /><Relationship Id="rId4" Type="http://schemas.openxmlformats.org/officeDocument/2006/relationships/hyperlink" Target="mailto:centralvtrentals@gmail.com" TargetMode="External" /><Relationship Id="rId5" Type="http://schemas.openxmlformats.org/officeDocument/2006/relationships/hyperlink" Target="mailto:centralvtrentals@gmail.com" TargetMode="External" /><Relationship Id="rId6" Type="http://schemas.openxmlformats.org/officeDocument/2006/relationships/hyperlink" Target="mailto:centralvtrentals@gmail.com" TargetMode="External" /><Relationship Id="rId7" Type="http://schemas.openxmlformats.org/officeDocument/2006/relationships/hyperlink" Target="mailto:centralvtrentals@gmail.com" TargetMode="External" /><Relationship Id="rId8" Type="http://schemas.openxmlformats.org/officeDocument/2006/relationships/hyperlink" Target="mailto:centralvtrentals@gmail.com" TargetMode="External" /><Relationship Id="rId9" Type="http://schemas.openxmlformats.org/officeDocument/2006/relationships/hyperlink" Target="mailto:centralvtrentals@gmail.com" TargetMode="External" /><Relationship Id="rId10" Type="http://schemas.openxmlformats.org/officeDocument/2006/relationships/hyperlink" Target="mailto:centralvtrentals@gmail.com" TargetMode="External" /><Relationship Id="rId11" Type="http://schemas.openxmlformats.org/officeDocument/2006/relationships/hyperlink" Target="mailto:centralvtrentals@gmail.com" TargetMode="External" /><Relationship Id="rId12" Type="http://schemas.openxmlformats.org/officeDocument/2006/relationships/hyperlink" Target="mailto:centralvtrental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zoomScalePageLayoutView="0" workbookViewId="0" topLeftCell="A1">
      <selection activeCell="A9" sqref="A9"/>
    </sheetView>
  </sheetViews>
  <sheetFormatPr defaultColWidth="11.00390625" defaultRowHeight="12.75"/>
  <cols>
    <col min="1" max="1" width="39.375" style="0" customWidth="1"/>
    <col min="2" max="2" width="33.00390625" style="0" bestFit="1" customWidth="1"/>
    <col min="3" max="3" width="31.625" style="107" customWidth="1"/>
    <col min="4" max="4" width="3.875" style="108" customWidth="1"/>
    <col min="5" max="5" width="33.875" style="0" bestFit="1" customWidth="1"/>
    <col min="6" max="6" width="16.125" style="0" customWidth="1"/>
    <col min="7" max="7" width="24.00390625" style="0" customWidth="1"/>
    <col min="8" max="8" width="12.00390625" style="0" bestFit="1" customWidth="1"/>
    <col min="9" max="9" width="12.625" style="0" bestFit="1" customWidth="1"/>
    <col min="10" max="10" width="37.00390625" style="0" customWidth="1"/>
    <col min="11" max="11" width="12.25390625" style="0" customWidth="1"/>
    <col min="12" max="12" width="24.00390625" style="0" customWidth="1"/>
  </cols>
  <sheetData>
    <row r="1" spans="1:5" ht="15.75" thickBot="1">
      <c r="A1" s="2" t="s">
        <v>58</v>
      </c>
      <c r="C1" s="105" t="s">
        <v>211</v>
      </c>
      <c r="E1" s="109" t="s">
        <v>129</v>
      </c>
    </row>
    <row r="2" spans="5:23" ht="31.5" customHeight="1" thickBot="1">
      <c r="E2" s="120" t="s">
        <v>382</v>
      </c>
      <c r="F2" s="121" t="s">
        <v>394</v>
      </c>
      <c r="G2" s="121" t="s">
        <v>393</v>
      </c>
      <c r="H2" s="121" t="s">
        <v>212</v>
      </c>
      <c r="I2" s="121" t="s">
        <v>213</v>
      </c>
      <c r="J2" s="122" t="s">
        <v>216</v>
      </c>
      <c r="K2" s="125"/>
      <c r="M2" s="127" t="s">
        <v>47</v>
      </c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3" ht="12.75">
      <c r="A3" t="s">
        <v>251</v>
      </c>
      <c r="B3" t="s">
        <v>252</v>
      </c>
      <c r="C3" s="106" t="s">
        <v>125</v>
      </c>
      <c r="E3" s="111" t="s">
        <v>143</v>
      </c>
      <c r="F3" s="112"/>
      <c r="G3" s="112"/>
      <c r="H3" s="112"/>
      <c r="I3" s="112"/>
      <c r="J3" s="113" t="s">
        <v>144</v>
      </c>
      <c r="K3" s="6"/>
      <c r="M3" s="130" t="s">
        <v>507</v>
      </c>
      <c r="N3" s="131"/>
      <c r="O3" s="131"/>
      <c r="P3" s="131"/>
      <c r="Q3" s="132"/>
      <c r="R3" s="133" t="s">
        <v>508</v>
      </c>
      <c r="S3" s="133"/>
      <c r="T3" s="133"/>
      <c r="U3" s="133"/>
      <c r="V3" s="133"/>
      <c r="W3" s="134" t="s">
        <v>534</v>
      </c>
    </row>
    <row r="4" spans="1:23" ht="54.75" thickBot="1">
      <c r="A4" t="s">
        <v>230</v>
      </c>
      <c r="B4" t="s">
        <v>231</v>
      </c>
      <c r="C4" s="107" t="s">
        <v>126</v>
      </c>
      <c r="E4" s="114" t="s">
        <v>210</v>
      </c>
      <c r="F4" s="5" t="s">
        <v>595</v>
      </c>
      <c r="G4" s="1" t="s">
        <v>329</v>
      </c>
      <c r="H4" s="6" t="s">
        <v>370</v>
      </c>
      <c r="I4" s="6"/>
      <c r="J4" s="115" t="s">
        <v>596</v>
      </c>
      <c r="K4" s="6"/>
      <c r="M4" s="35" t="s">
        <v>601</v>
      </c>
      <c r="N4" s="36" t="s">
        <v>602</v>
      </c>
      <c r="O4" s="36" t="s">
        <v>603</v>
      </c>
      <c r="P4" s="36" t="s">
        <v>604</v>
      </c>
      <c r="Q4" s="36" t="s">
        <v>506</v>
      </c>
      <c r="R4" s="37" t="s">
        <v>509</v>
      </c>
      <c r="S4" s="38" t="s">
        <v>42</v>
      </c>
      <c r="T4" s="38" t="s">
        <v>43</v>
      </c>
      <c r="U4" s="38" t="s">
        <v>510</v>
      </c>
      <c r="V4" s="39" t="s">
        <v>511</v>
      </c>
      <c r="W4" s="135"/>
    </row>
    <row r="5" spans="1:23" ht="12.75">
      <c r="A5" t="s">
        <v>37</v>
      </c>
      <c r="B5" t="s">
        <v>112</v>
      </c>
      <c r="C5" s="107" t="s">
        <v>127</v>
      </c>
      <c r="E5" s="116" t="s">
        <v>214</v>
      </c>
      <c r="F5" s="5" t="s">
        <v>130</v>
      </c>
      <c r="G5" s="1" t="s">
        <v>215</v>
      </c>
      <c r="H5" s="6" t="s">
        <v>131</v>
      </c>
      <c r="I5" s="6" t="s">
        <v>132</v>
      </c>
      <c r="J5" s="115" t="s">
        <v>596</v>
      </c>
      <c r="K5" s="6"/>
      <c r="L5" s="10" t="s">
        <v>1</v>
      </c>
      <c r="M5">
        <v>7</v>
      </c>
      <c r="N5">
        <v>0</v>
      </c>
      <c r="O5">
        <v>0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ht="12.75">
      <c r="A6" t="s">
        <v>178</v>
      </c>
      <c r="B6" t="s">
        <v>179</v>
      </c>
      <c r="C6" s="107" t="s">
        <v>128</v>
      </c>
      <c r="E6" s="116" t="s">
        <v>208</v>
      </c>
      <c r="F6" s="6"/>
      <c r="G6" s="1" t="s">
        <v>209</v>
      </c>
      <c r="H6" s="6"/>
      <c r="I6" s="6"/>
      <c r="J6" s="115" t="s">
        <v>218</v>
      </c>
      <c r="K6" s="6"/>
      <c r="L6" t="s">
        <v>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</v>
      </c>
      <c r="U6">
        <v>8</v>
      </c>
      <c r="V6">
        <v>4</v>
      </c>
      <c r="W6">
        <v>0</v>
      </c>
    </row>
    <row r="7" spans="1:23" ht="12.75">
      <c r="A7" t="s">
        <v>197</v>
      </c>
      <c r="B7" t="s">
        <v>198</v>
      </c>
      <c r="E7" s="116" t="s">
        <v>133</v>
      </c>
      <c r="F7" s="6"/>
      <c r="G7" s="6"/>
      <c r="H7" s="6"/>
      <c r="I7" s="6"/>
      <c r="J7" s="115"/>
      <c r="K7" s="6"/>
      <c r="L7" t="s">
        <v>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</v>
      </c>
      <c r="U7">
        <v>8</v>
      </c>
      <c r="V7">
        <v>4</v>
      </c>
      <c r="W7">
        <v>0</v>
      </c>
    </row>
    <row r="8" spans="1:23" ht="12.75">
      <c r="A8" t="s">
        <v>188</v>
      </c>
      <c r="B8" t="s">
        <v>189</v>
      </c>
      <c r="E8" s="114" t="s">
        <v>548</v>
      </c>
      <c r="F8" s="6" t="s">
        <v>549</v>
      </c>
      <c r="G8" s="1" t="s">
        <v>551</v>
      </c>
      <c r="H8" s="6" t="s">
        <v>550</v>
      </c>
      <c r="I8" s="6"/>
      <c r="J8" s="115"/>
      <c r="K8" s="6"/>
      <c r="L8" t="s">
        <v>4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12</v>
      </c>
      <c r="V8">
        <v>6</v>
      </c>
      <c r="W8">
        <v>0</v>
      </c>
    </row>
    <row r="9" spans="1:23" ht="12.75">
      <c r="A9" t="s">
        <v>190</v>
      </c>
      <c r="B9" t="s">
        <v>85</v>
      </c>
      <c r="E9" s="116" t="s">
        <v>597</v>
      </c>
      <c r="F9" s="6" t="s">
        <v>598</v>
      </c>
      <c r="G9" s="6"/>
      <c r="H9" s="6"/>
      <c r="I9" s="6"/>
      <c r="J9" s="115"/>
      <c r="K9" s="6"/>
      <c r="L9" t="s">
        <v>5</v>
      </c>
      <c r="M9">
        <v>4</v>
      </c>
      <c r="N9">
        <v>0</v>
      </c>
      <c r="O9">
        <v>1</v>
      </c>
      <c r="P9">
        <v>0</v>
      </c>
      <c r="Q9">
        <v>0</v>
      </c>
      <c r="R9">
        <v>0</v>
      </c>
      <c r="S9">
        <v>1</v>
      </c>
      <c r="T9">
        <v>2</v>
      </c>
      <c r="U9">
        <v>3</v>
      </c>
      <c r="V9">
        <v>2</v>
      </c>
      <c r="W9">
        <v>0</v>
      </c>
    </row>
    <row r="10" spans="1:23" ht="12.75">
      <c r="A10" t="s">
        <v>234</v>
      </c>
      <c r="B10" t="s">
        <v>235</v>
      </c>
      <c r="E10" s="116" t="s">
        <v>241</v>
      </c>
      <c r="F10" s="6" t="s">
        <v>217</v>
      </c>
      <c r="G10" s="6"/>
      <c r="H10" s="6"/>
      <c r="I10" s="6"/>
      <c r="J10" s="115"/>
      <c r="K10" s="6"/>
      <c r="L10" t="s">
        <v>419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0.5</v>
      </c>
      <c r="U10">
        <v>0</v>
      </c>
      <c r="V10">
        <v>0</v>
      </c>
      <c r="W10">
        <v>0</v>
      </c>
    </row>
    <row r="11" spans="1:24" ht="12.75">
      <c r="A11" t="s">
        <v>222</v>
      </c>
      <c r="B11" t="s">
        <v>223</v>
      </c>
      <c r="E11" s="116"/>
      <c r="F11" s="6"/>
      <c r="G11" s="6"/>
      <c r="H11" s="6"/>
      <c r="I11" s="6"/>
      <c r="J11" s="115"/>
      <c r="K11" s="6"/>
      <c r="L11" t="s">
        <v>553</v>
      </c>
      <c r="M11">
        <v>4</v>
      </c>
      <c r="N11">
        <v>0</v>
      </c>
      <c r="O11">
        <v>0</v>
      </c>
      <c r="P11">
        <v>2</v>
      </c>
      <c r="Q11">
        <v>0</v>
      </c>
      <c r="R11">
        <v>0</v>
      </c>
      <c r="S11">
        <v>0</v>
      </c>
      <c r="T11">
        <v>0</v>
      </c>
      <c r="U11">
        <v>2</v>
      </c>
      <c r="V11">
        <v>0</v>
      </c>
      <c r="W11">
        <v>1</v>
      </c>
      <c r="X11" t="s">
        <v>6</v>
      </c>
    </row>
    <row r="12" spans="1:23" ht="12.75">
      <c r="A12" t="s">
        <v>110</v>
      </c>
      <c r="B12" t="s">
        <v>111</v>
      </c>
      <c r="E12" s="117" t="s">
        <v>552</v>
      </c>
      <c r="F12" s="6"/>
      <c r="G12" s="6"/>
      <c r="H12" s="6"/>
      <c r="I12" s="6"/>
      <c r="J12" s="115"/>
      <c r="K12" s="6"/>
      <c r="L12" t="s">
        <v>561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0.5</v>
      </c>
      <c r="T12">
        <v>1</v>
      </c>
      <c r="U12">
        <v>1</v>
      </c>
      <c r="V12">
        <v>1</v>
      </c>
      <c r="W12">
        <v>0</v>
      </c>
    </row>
    <row r="13" spans="1:23" ht="12.75">
      <c r="A13" t="s">
        <v>201</v>
      </c>
      <c r="B13" t="s">
        <v>202</v>
      </c>
      <c r="E13" s="116" t="s">
        <v>553</v>
      </c>
      <c r="F13" s="6" t="s">
        <v>554</v>
      </c>
      <c r="G13" s="1" t="s">
        <v>555</v>
      </c>
      <c r="H13" s="6" t="s">
        <v>556</v>
      </c>
      <c r="I13" s="6"/>
      <c r="J13" s="115" t="s">
        <v>516</v>
      </c>
      <c r="K13" s="6"/>
      <c r="L13" t="s">
        <v>143</v>
      </c>
      <c r="M13" s="4" t="s">
        <v>7</v>
      </c>
      <c r="N13" s="4" t="s">
        <v>7</v>
      </c>
      <c r="O13" s="4" t="s">
        <v>7</v>
      </c>
      <c r="P13" s="4" t="s">
        <v>7</v>
      </c>
      <c r="Q13" s="4" t="s">
        <v>7</v>
      </c>
      <c r="R13" s="4" t="s">
        <v>7</v>
      </c>
      <c r="S13" s="4" t="s">
        <v>7</v>
      </c>
      <c r="T13" s="4" t="s">
        <v>7</v>
      </c>
      <c r="U13" s="4" t="s">
        <v>7</v>
      </c>
      <c r="V13" s="4" t="s">
        <v>7</v>
      </c>
      <c r="W13" s="4" t="s">
        <v>7</v>
      </c>
    </row>
    <row r="14" spans="1:23" ht="12.75">
      <c r="A14" t="s">
        <v>165</v>
      </c>
      <c r="B14" t="s">
        <v>166</v>
      </c>
      <c r="E14" s="116" t="s">
        <v>557</v>
      </c>
      <c r="F14" s="6" t="s">
        <v>558</v>
      </c>
      <c r="G14" s="110" t="s">
        <v>559</v>
      </c>
      <c r="H14" s="6" t="s">
        <v>560</v>
      </c>
      <c r="I14" s="6"/>
      <c r="J14" s="115" t="s">
        <v>44</v>
      </c>
      <c r="K14" s="6"/>
      <c r="L14" t="s">
        <v>210</v>
      </c>
      <c r="M14" s="4" t="s">
        <v>7</v>
      </c>
      <c r="N14" s="4" t="s">
        <v>7</v>
      </c>
      <c r="O14" s="4" t="s">
        <v>7</v>
      </c>
      <c r="P14" s="4" t="s">
        <v>7</v>
      </c>
      <c r="Q14" s="4" t="s">
        <v>7</v>
      </c>
      <c r="R14" s="4" t="s">
        <v>7</v>
      </c>
      <c r="S14" s="4" t="s">
        <v>7</v>
      </c>
      <c r="T14" s="4" t="s">
        <v>7</v>
      </c>
      <c r="U14" s="4" t="s">
        <v>7</v>
      </c>
      <c r="V14" s="4" t="s">
        <v>7</v>
      </c>
      <c r="W14" s="4" t="s">
        <v>7</v>
      </c>
    </row>
    <row r="15" spans="1:23" ht="12.75">
      <c r="A15" t="s">
        <v>207</v>
      </c>
      <c r="B15" t="s">
        <v>307</v>
      </c>
      <c r="E15" s="116" t="s">
        <v>561</v>
      </c>
      <c r="F15" s="6" t="s">
        <v>564</v>
      </c>
      <c r="G15" s="1" t="s">
        <v>563</v>
      </c>
      <c r="H15" s="6" t="s">
        <v>562</v>
      </c>
      <c r="I15" s="6"/>
      <c r="J15" s="115" t="s">
        <v>541</v>
      </c>
      <c r="K15" s="6"/>
      <c r="L15" t="s">
        <v>214</v>
      </c>
      <c r="M15" s="4" t="s">
        <v>7</v>
      </c>
      <c r="N15" s="4" t="s">
        <v>7</v>
      </c>
      <c r="O15" s="4" t="s">
        <v>7</v>
      </c>
      <c r="P15" s="4" t="s">
        <v>7</v>
      </c>
      <c r="Q15" s="4" t="s">
        <v>7</v>
      </c>
      <c r="R15" s="4" t="s">
        <v>7</v>
      </c>
      <c r="S15" s="4" t="s">
        <v>7</v>
      </c>
      <c r="T15" s="4" t="s">
        <v>7</v>
      </c>
      <c r="U15" s="4" t="s">
        <v>7</v>
      </c>
      <c r="V15" s="4" t="s">
        <v>7</v>
      </c>
      <c r="W15" s="4" t="s">
        <v>7</v>
      </c>
    </row>
    <row r="16" spans="1:11" ht="13.5" thickBot="1">
      <c r="A16" t="s">
        <v>124</v>
      </c>
      <c r="B16" t="s">
        <v>123</v>
      </c>
      <c r="E16" s="116" t="s">
        <v>565</v>
      </c>
      <c r="F16" s="6" t="s">
        <v>570</v>
      </c>
      <c r="G16" s="1" t="s">
        <v>567</v>
      </c>
      <c r="H16" s="6" t="s">
        <v>566</v>
      </c>
      <c r="I16" s="6"/>
      <c r="J16" s="115" t="s">
        <v>542</v>
      </c>
      <c r="K16" s="6"/>
    </row>
    <row r="17" spans="1:23" ht="15">
      <c r="A17" t="s">
        <v>220</v>
      </c>
      <c r="B17" t="s">
        <v>221</v>
      </c>
      <c r="E17" s="116" t="s">
        <v>419</v>
      </c>
      <c r="F17" s="6" t="s">
        <v>569</v>
      </c>
      <c r="G17" s="6" t="s">
        <v>327</v>
      </c>
      <c r="H17" s="6" t="s">
        <v>568</v>
      </c>
      <c r="I17" s="6"/>
      <c r="J17" s="115" t="s">
        <v>543</v>
      </c>
      <c r="K17" s="6"/>
      <c r="M17" s="127" t="s">
        <v>41</v>
      </c>
      <c r="N17" s="128"/>
      <c r="O17" s="128"/>
      <c r="P17" s="128"/>
      <c r="Q17" s="128"/>
      <c r="R17" s="128"/>
      <c r="S17" s="128"/>
      <c r="T17" s="128"/>
      <c r="U17" s="128"/>
      <c r="V17" s="128"/>
      <c r="W17" s="129"/>
    </row>
    <row r="18" spans="1:23" ht="12.75">
      <c r="A18" t="s">
        <v>312</v>
      </c>
      <c r="B18" t="s">
        <v>225</v>
      </c>
      <c r="E18" s="116" t="s">
        <v>571</v>
      </c>
      <c r="F18" s="6" t="s">
        <v>572</v>
      </c>
      <c r="G18" s="6" t="s">
        <v>573</v>
      </c>
      <c r="H18" s="6" t="s">
        <v>265</v>
      </c>
      <c r="I18" s="6"/>
      <c r="J18" s="115" t="s">
        <v>45</v>
      </c>
      <c r="K18" s="6"/>
      <c r="M18" s="130" t="s">
        <v>507</v>
      </c>
      <c r="N18" s="131"/>
      <c r="O18" s="131"/>
      <c r="P18" s="131"/>
      <c r="Q18" s="132"/>
      <c r="R18" s="133" t="s">
        <v>508</v>
      </c>
      <c r="S18" s="133"/>
      <c r="T18" s="133"/>
      <c r="U18" s="133"/>
      <c r="V18" s="133"/>
      <c r="W18" s="134" t="s">
        <v>534</v>
      </c>
    </row>
    <row r="19" spans="1:23" ht="54.75" thickBot="1">
      <c r="A19" t="s">
        <v>104</v>
      </c>
      <c r="B19" t="s">
        <v>105</v>
      </c>
      <c r="E19" s="116" t="s">
        <v>574</v>
      </c>
      <c r="F19" s="6" t="s">
        <v>577</v>
      </c>
      <c r="G19" s="6" t="s">
        <v>576</v>
      </c>
      <c r="H19" s="6" t="s">
        <v>575</v>
      </c>
      <c r="I19" s="6"/>
      <c r="J19" s="115"/>
      <c r="K19" s="6"/>
      <c r="M19" s="35" t="s">
        <v>601</v>
      </c>
      <c r="N19" s="36" t="s">
        <v>602</v>
      </c>
      <c r="O19" s="36" t="s">
        <v>603</v>
      </c>
      <c r="P19" s="36" t="s">
        <v>604</v>
      </c>
      <c r="Q19" s="36" t="s">
        <v>506</v>
      </c>
      <c r="R19" s="37" t="s">
        <v>509</v>
      </c>
      <c r="S19" s="38" t="s">
        <v>42</v>
      </c>
      <c r="T19" s="38" t="s">
        <v>43</v>
      </c>
      <c r="U19" s="38" t="s">
        <v>510</v>
      </c>
      <c r="V19" s="39" t="s">
        <v>511</v>
      </c>
      <c r="W19" s="135"/>
    </row>
    <row r="20" spans="1:23" ht="12.75">
      <c r="A20" t="s">
        <v>91</v>
      </c>
      <c r="B20" t="s">
        <v>92</v>
      </c>
      <c r="E20" s="116" t="s">
        <v>578</v>
      </c>
      <c r="F20" s="6" t="s">
        <v>579</v>
      </c>
      <c r="G20" s="1" t="s">
        <v>581</v>
      </c>
      <c r="H20" s="6" t="s">
        <v>580</v>
      </c>
      <c r="I20" s="6"/>
      <c r="J20" s="115" t="s">
        <v>45</v>
      </c>
      <c r="K20" s="6"/>
      <c r="M20">
        <v>4</v>
      </c>
      <c r="N20">
        <v>0</v>
      </c>
      <c r="O20">
        <v>18</v>
      </c>
      <c r="P20">
        <v>14</v>
      </c>
      <c r="Q20">
        <v>0</v>
      </c>
      <c r="R20">
        <v>0</v>
      </c>
      <c r="S20">
        <v>2.5</v>
      </c>
      <c r="T20">
        <v>1.5</v>
      </c>
      <c r="U20">
        <v>6</v>
      </c>
      <c r="V20">
        <v>0</v>
      </c>
      <c r="W20">
        <v>0</v>
      </c>
    </row>
    <row r="21" spans="1:11" ht="12.75">
      <c r="A21" t="s">
        <v>35</v>
      </c>
      <c r="B21" t="s">
        <v>36</v>
      </c>
      <c r="E21" s="116" t="s">
        <v>582</v>
      </c>
      <c r="F21" s="123" t="s">
        <v>585</v>
      </c>
      <c r="G21" s="123" t="s">
        <v>584</v>
      </c>
      <c r="H21" s="123" t="s">
        <v>583</v>
      </c>
      <c r="I21" s="123"/>
      <c r="J21" s="124" t="s">
        <v>544</v>
      </c>
      <c r="K21" s="123"/>
    </row>
    <row r="22" spans="1:11" ht="12.75">
      <c r="A22" t="s">
        <v>205</v>
      </c>
      <c r="B22" t="s">
        <v>206</v>
      </c>
      <c r="E22" s="116" t="s">
        <v>468</v>
      </c>
      <c r="F22" s="10" t="s">
        <v>18</v>
      </c>
      <c r="G22" s="65" t="s">
        <v>10</v>
      </c>
      <c r="H22" s="68" t="s">
        <v>470</v>
      </c>
      <c r="I22" s="6"/>
      <c r="J22" s="115" t="s">
        <v>19</v>
      </c>
      <c r="K22" s="6"/>
    </row>
    <row r="23" spans="1:11" ht="12.75">
      <c r="A23" t="s">
        <v>115</v>
      </c>
      <c r="B23" t="s">
        <v>116</v>
      </c>
      <c r="E23" s="10" t="s">
        <v>586</v>
      </c>
      <c r="F23" s="10" t="s">
        <v>605</v>
      </c>
      <c r="G23" s="6"/>
      <c r="H23" s="10" t="s">
        <v>38</v>
      </c>
      <c r="I23" s="6"/>
      <c r="J23" s="115" t="s">
        <v>46</v>
      </c>
      <c r="K23" s="6"/>
    </row>
    <row r="24" spans="1:11" ht="12.75">
      <c r="A24" t="s">
        <v>199</v>
      </c>
      <c r="B24" t="s">
        <v>200</v>
      </c>
      <c r="E24" s="116"/>
      <c r="F24" s="6"/>
      <c r="G24" s="6"/>
      <c r="H24" s="6"/>
      <c r="I24" s="6"/>
      <c r="J24" s="115"/>
      <c r="K24" s="6"/>
    </row>
    <row r="25" spans="1:11" ht="13.5" thickBot="1">
      <c r="A25" t="s">
        <v>226</v>
      </c>
      <c r="B25" t="s">
        <v>88</v>
      </c>
      <c r="E25" s="118"/>
      <c r="F25" s="8"/>
      <c r="G25" s="8"/>
      <c r="H25" s="8"/>
      <c r="I25" s="8"/>
      <c r="J25" s="119"/>
      <c r="K25" s="6"/>
    </row>
    <row r="26" spans="1:2" ht="12.75">
      <c r="A26" t="s">
        <v>109</v>
      </c>
      <c r="B26" t="s">
        <v>256</v>
      </c>
    </row>
    <row r="27" spans="1:2" ht="12.75">
      <c r="A27" t="s">
        <v>75</v>
      </c>
      <c r="B27" t="s">
        <v>76</v>
      </c>
    </row>
    <row r="28" spans="1:2" ht="12.75">
      <c r="A28" t="s">
        <v>82</v>
      </c>
      <c r="B28" t="s">
        <v>83</v>
      </c>
    </row>
    <row r="29" spans="1:2" ht="12.75">
      <c r="A29" t="s">
        <v>77</v>
      </c>
      <c r="B29" t="s">
        <v>78</v>
      </c>
    </row>
    <row r="30" spans="1:2" ht="12.75">
      <c r="A30" t="s">
        <v>290</v>
      </c>
      <c r="B30" t="s">
        <v>291</v>
      </c>
    </row>
    <row r="31" spans="1:2" ht="12.75">
      <c r="A31" t="s">
        <v>142</v>
      </c>
      <c r="B31" t="s">
        <v>48</v>
      </c>
    </row>
    <row r="32" spans="1:2" ht="12.75">
      <c r="A32" t="s">
        <v>191</v>
      </c>
      <c r="B32" t="s">
        <v>266</v>
      </c>
    </row>
    <row r="33" spans="1:2" ht="12.75">
      <c r="A33" t="s">
        <v>50</v>
      </c>
      <c r="B33" t="s">
        <v>51</v>
      </c>
    </row>
    <row r="34" spans="1:2" ht="12.75">
      <c r="A34" t="s">
        <v>245</v>
      </c>
      <c r="B34" t="s">
        <v>246</v>
      </c>
    </row>
    <row r="35" spans="1:2" ht="12.75">
      <c r="A35" t="s">
        <v>271</v>
      </c>
      <c r="B35" t="s">
        <v>272</v>
      </c>
    </row>
    <row r="36" spans="1:2" ht="12.75">
      <c r="A36" t="s">
        <v>267</v>
      </c>
      <c r="B36" t="s">
        <v>268</v>
      </c>
    </row>
    <row r="37" spans="1:2" ht="12.75">
      <c r="A37" t="s">
        <v>294</v>
      </c>
      <c r="B37" t="s">
        <v>295</v>
      </c>
    </row>
    <row r="38" spans="1:2" ht="12.75">
      <c r="A38" t="s">
        <v>117</v>
      </c>
      <c r="B38" t="s">
        <v>118</v>
      </c>
    </row>
    <row r="39" spans="1:2" ht="12.75">
      <c r="A39" t="s">
        <v>247</v>
      </c>
      <c r="B39" t="s">
        <v>248</v>
      </c>
    </row>
    <row r="40" spans="1:2" ht="12.75">
      <c r="A40" t="s">
        <v>203</v>
      </c>
      <c r="B40" t="s">
        <v>204</v>
      </c>
    </row>
    <row r="41" spans="1:2" ht="12.75">
      <c r="A41" t="s">
        <v>163</v>
      </c>
      <c r="B41" t="s">
        <v>164</v>
      </c>
    </row>
    <row r="42" spans="1:2" ht="12.75">
      <c r="A42" t="s">
        <v>292</v>
      </c>
      <c r="B42" t="s">
        <v>293</v>
      </c>
    </row>
    <row r="43" spans="1:2" ht="12.75">
      <c r="A43" t="s">
        <v>73</v>
      </c>
      <c r="B43" t="s">
        <v>74</v>
      </c>
    </row>
    <row r="44" spans="1:2" ht="12.75">
      <c r="A44" t="s">
        <v>238</v>
      </c>
      <c r="B44" t="s">
        <v>239</v>
      </c>
    </row>
    <row r="45" spans="1:2" ht="12.75">
      <c r="A45" t="s">
        <v>145</v>
      </c>
      <c r="B45" t="s">
        <v>146</v>
      </c>
    </row>
    <row r="46" spans="1:2" ht="12.75">
      <c r="A46" t="s">
        <v>66</v>
      </c>
      <c r="B46" t="s">
        <v>157</v>
      </c>
    </row>
    <row r="47" spans="1:2" ht="12.75">
      <c r="A47" t="s">
        <v>310</v>
      </c>
      <c r="B47" t="s">
        <v>311</v>
      </c>
    </row>
    <row r="48" spans="1:2" ht="12.75">
      <c r="A48" t="s">
        <v>232</v>
      </c>
      <c r="B48" t="s">
        <v>233</v>
      </c>
    </row>
    <row r="49" spans="1:2" ht="12.75">
      <c r="A49" t="s">
        <v>121</v>
      </c>
      <c r="B49" t="s">
        <v>39</v>
      </c>
    </row>
    <row r="50" spans="1:2" ht="12.75">
      <c r="A50" t="s">
        <v>193</v>
      </c>
      <c r="B50" t="s">
        <v>194</v>
      </c>
    </row>
    <row r="51" spans="1:2" ht="12.75">
      <c r="A51" t="s">
        <v>139</v>
      </c>
      <c r="B51" t="s">
        <v>140</v>
      </c>
    </row>
    <row r="52" spans="1:2" ht="12.75">
      <c r="A52" t="s">
        <v>269</v>
      </c>
      <c r="B52" t="s">
        <v>270</v>
      </c>
    </row>
    <row r="53" spans="1:2" ht="12.75">
      <c r="A53" t="s">
        <v>253</v>
      </c>
      <c r="B53" t="s">
        <v>52</v>
      </c>
    </row>
    <row r="54" spans="1:2" ht="12.75">
      <c r="A54" t="s">
        <v>62</v>
      </c>
      <c r="B54" t="s">
        <v>63</v>
      </c>
    </row>
    <row r="55" spans="1:2" ht="12.75">
      <c r="A55" t="s">
        <v>11</v>
      </c>
      <c r="B55" t="s">
        <v>12</v>
      </c>
    </row>
    <row r="56" spans="1:2" ht="12.75">
      <c r="A56" t="s">
        <v>16</v>
      </c>
      <c r="B56" t="s">
        <v>17</v>
      </c>
    </row>
    <row r="57" spans="1:2" ht="12.75">
      <c r="A57" t="s">
        <v>147</v>
      </c>
      <c r="B57" t="s">
        <v>141</v>
      </c>
    </row>
    <row r="58" spans="1:2" ht="12.75">
      <c r="A58" t="s">
        <v>180</v>
      </c>
      <c r="B58" t="s">
        <v>181</v>
      </c>
    </row>
    <row r="59" spans="1:2" ht="12.75">
      <c r="A59" t="s">
        <v>20</v>
      </c>
      <c r="B59" t="s">
        <v>171</v>
      </c>
    </row>
    <row r="60" spans="1:2" ht="12.75">
      <c r="A60" t="s">
        <v>30</v>
      </c>
      <c r="B60" t="s">
        <v>31</v>
      </c>
    </row>
    <row r="61" spans="1:2" ht="12.75">
      <c r="A61" t="s">
        <v>79</v>
      </c>
      <c r="B61" t="s">
        <v>219</v>
      </c>
    </row>
    <row r="62" spans="1:2" ht="12.75">
      <c r="A62" t="s">
        <v>192</v>
      </c>
      <c r="B62" t="s">
        <v>86</v>
      </c>
    </row>
    <row r="63" spans="1:2" ht="12.75">
      <c r="A63" t="s">
        <v>192</v>
      </c>
      <c r="B63" t="s">
        <v>160</v>
      </c>
    </row>
    <row r="64" spans="1:2" ht="12.75">
      <c r="A64" t="s">
        <v>13</v>
      </c>
      <c r="B64" t="s">
        <v>14</v>
      </c>
    </row>
    <row r="65" spans="1:2" ht="12.75">
      <c r="A65" t="s">
        <v>89</v>
      </c>
      <c r="B65" t="s">
        <v>90</v>
      </c>
    </row>
    <row r="66" spans="1:2" ht="12.75">
      <c r="A66" t="s">
        <v>170</v>
      </c>
      <c r="B66" t="s">
        <v>289</v>
      </c>
    </row>
    <row r="67" spans="1:2" ht="12.75">
      <c r="A67" t="s">
        <v>224</v>
      </c>
      <c r="B67" t="s">
        <v>87</v>
      </c>
    </row>
    <row r="68" spans="1:2" ht="12.75">
      <c r="A68" t="s">
        <v>161</v>
      </c>
      <c r="B68" t="s">
        <v>162</v>
      </c>
    </row>
    <row r="69" spans="1:2" ht="12.75">
      <c r="A69" t="s">
        <v>240</v>
      </c>
      <c r="B69" t="s">
        <v>122</v>
      </c>
    </row>
    <row r="70" spans="1:2" ht="12.75">
      <c r="A70" t="s">
        <v>176</v>
      </c>
      <c r="B70" t="s">
        <v>177</v>
      </c>
    </row>
    <row r="71" spans="1:2" ht="12.75">
      <c r="A71" t="s">
        <v>257</v>
      </c>
      <c r="B71" t="s">
        <v>258</v>
      </c>
    </row>
    <row r="72" spans="1:2" ht="12.75">
      <c r="A72" t="s">
        <v>195</v>
      </c>
      <c r="B72" t="s">
        <v>196</v>
      </c>
    </row>
    <row r="73" spans="1:2" ht="12.75">
      <c r="A73" t="s">
        <v>261</v>
      </c>
      <c r="B73" t="s">
        <v>262</v>
      </c>
    </row>
    <row r="74" spans="1:2" ht="12.75">
      <c r="A74" t="s">
        <v>174</v>
      </c>
      <c r="B74" t="s">
        <v>175</v>
      </c>
    </row>
    <row r="75" spans="1:2" ht="12.75">
      <c r="A75" t="s">
        <v>273</v>
      </c>
      <c r="B75" t="s">
        <v>274</v>
      </c>
    </row>
    <row r="76" spans="1:2" ht="12.75">
      <c r="A76" t="s">
        <v>93</v>
      </c>
      <c r="B76" t="s">
        <v>21</v>
      </c>
    </row>
    <row r="77" spans="1:2" ht="12.75">
      <c r="A77" t="s">
        <v>15</v>
      </c>
      <c r="B77" t="s">
        <v>61</v>
      </c>
    </row>
    <row r="78" spans="1:2" ht="12.75">
      <c r="A78" t="s">
        <v>80</v>
      </c>
      <c r="B78" t="s">
        <v>81</v>
      </c>
    </row>
    <row r="79" spans="1:2" ht="12.75">
      <c r="A79" t="s">
        <v>182</v>
      </c>
      <c r="B79" t="s">
        <v>183</v>
      </c>
    </row>
    <row r="80" spans="1:2" ht="12.75">
      <c r="A80" t="s">
        <v>33</v>
      </c>
      <c r="B80" t="s">
        <v>34</v>
      </c>
    </row>
    <row r="81" spans="1:2" ht="12.75">
      <c r="A81" t="s">
        <v>40</v>
      </c>
      <c r="B81" t="s">
        <v>242</v>
      </c>
    </row>
    <row r="82" spans="1:2" ht="12.75">
      <c r="A82" t="s">
        <v>236</v>
      </c>
      <c r="B82" t="s">
        <v>237</v>
      </c>
    </row>
    <row r="83" spans="1:2" ht="12.75">
      <c r="A83" t="s">
        <v>259</v>
      </c>
      <c r="B83" t="s">
        <v>260</v>
      </c>
    </row>
    <row r="84" spans="1:2" ht="12.75">
      <c r="A84" t="s">
        <v>184</v>
      </c>
      <c r="B84" t="s">
        <v>185</v>
      </c>
    </row>
    <row r="85" spans="1:2" ht="12.75">
      <c r="A85" t="s">
        <v>172</v>
      </c>
      <c r="B85" t="s">
        <v>173</v>
      </c>
    </row>
    <row r="86" spans="1:2" ht="12.75">
      <c r="A86" t="s">
        <v>119</v>
      </c>
      <c r="B86" t="s">
        <v>120</v>
      </c>
    </row>
    <row r="87" spans="1:2" ht="12.75">
      <c r="A87" t="s">
        <v>249</v>
      </c>
      <c r="B87" t="s">
        <v>250</v>
      </c>
    </row>
    <row r="88" spans="1:2" ht="12.75">
      <c r="A88" t="s">
        <v>64</v>
      </c>
      <c r="B88" t="s">
        <v>65</v>
      </c>
    </row>
    <row r="89" spans="1:2" ht="12.75">
      <c r="A89" t="s">
        <v>186</v>
      </c>
      <c r="B89" t="s">
        <v>187</v>
      </c>
    </row>
    <row r="90" spans="1:2" ht="12.75">
      <c r="A90" t="s">
        <v>308</v>
      </c>
      <c r="B90" t="s">
        <v>309</v>
      </c>
    </row>
    <row r="91" spans="1:2" ht="12.75">
      <c r="A91" t="s">
        <v>158</v>
      </c>
      <c r="B91" t="s">
        <v>159</v>
      </c>
    </row>
    <row r="92" spans="1:2" ht="12.75">
      <c r="A92" t="s">
        <v>113</v>
      </c>
      <c r="B92" t="s">
        <v>114</v>
      </c>
    </row>
    <row r="93" spans="1:2" ht="12.75">
      <c r="A93" t="s">
        <v>243</v>
      </c>
      <c r="B93" t="s">
        <v>244</v>
      </c>
    </row>
    <row r="94" spans="1:2" ht="12.75">
      <c r="A94" t="s">
        <v>167</v>
      </c>
      <c r="B94" t="s">
        <v>72</v>
      </c>
    </row>
  </sheetData>
  <sheetProtection/>
  <mergeCells count="8">
    <mergeCell ref="M2:W2"/>
    <mergeCell ref="M3:Q3"/>
    <mergeCell ref="R3:V3"/>
    <mergeCell ref="W3:W4"/>
    <mergeCell ref="M17:W17"/>
    <mergeCell ref="M18:Q18"/>
    <mergeCell ref="R18:V18"/>
    <mergeCell ref="W18:W19"/>
  </mergeCells>
  <hyperlinks>
    <hyperlink ref="G6" r:id="rId1" display="elainepar@lycos.com"/>
    <hyperlink ref="G5" r:id="rId2" display="stheberge@gmail.com"/>
    <hyperlink ref="G4" r:id="rId3" display="doelger@myfairpoint.net"/>
    <hyperlink ref="G8" r:id="rId4" display="phudson@norwich.edu"/>
    <hyperlink ref="G13" r:id="rId5" display="lbmcloud@hotmail.com"/>
    <hyperlink ref="G14" r:id="rId6" display="eric.scharnberg@gmail.com"/>
    <hyperlink ref="G16" r:id="rId7" display="fredgmarie1@myfairpoint.net"/>
    <hyperlink ref="G20" r:id="rId8" display="pmbwatt@comcast.net"/>
    <hyperlink ref="G22" r:id="rId9" display="cgauthier@u32.org"/>
    <hyperlink ref="G15" r:id="rId10" display="joslynwilschek@hotmail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0.75390625" defaultRowHeight="12.75"/>
  <cols>
    <col min="1" max="1" width="3.25390625" style="14" customWidth="1"/>
    <col min="2" max="2" width="35.625" style="14" bestFit="1" customWidth="1"/>
    <col min="3" max="3" width="5.125" style="14" customWidth="1"/>
    <col min="4" max="4" width="18.125" style="14" customWidth="1"/>
    <col min="5" max="5" width="34.00390625" style="14" customWidth="1"/>
    <col min="6" max="6" width="10.875" style="22" customWidth="1"/>
    <col min="7" max="7" width="27.625" style="22" customWidth="1"/>
    <col min="8" max="8" width="21.875" style="14" customWidth="1"/>
    <col min="9" max="9" width="7.875" style="23" customWidth="1"/>
    <col min="10" max="10" width="6.125" style="24" customWidth="1"/>
    <col min="11" max="11" width="10.75390625" style="14" customWidth="1"/>
    <col min="12" max="12" width="13.625" style="14" bestFit="1" customWidth="1"/>
    <col min="13" max="13" width="10.75390625" style="14" customWidth="1"/>
    <col min="14" max="14" width="17.375" style="14" customWidth="1"/>
    <col min="15" max="15" width="8.875" style="20" customWidth="1"/>
    <col min="16" max="25" width="7.75390625" style="14" customWidth="1"/>
    <col min="26" max="16384" width="10.75390625" style="14" customWidth="1"/>
  </cols>
  <sheetData>
    <row r="1" spans="2:14" ht="16.5" customHeight="1">
      <c r="B1" s="15" t="s">
        <v>296</v>
      </c>
      <c r="C1" s="16"/>
      <c r="E1" s="16"/>
      <c r="F1" s="17"/>
      <c r="G1" s="18">
        <f>40*0.15</f>
        <v>6</v>
      </c>
      <c r="H1" s="16"/>
      <c r="I1" s="16"/>
      <c r="J1" s="19"/>
      <c r="K1" s="16"/>
      <c r="L1" s="16"/>
      <c r="M1" s="16"/>
      <c r="N1" s="16"/>
    </row>
    <row r="2" spans="2:3" ht="7.5" customHeight="1" thickBot="1">
      <c r="B2" s="21"/>
      <c r="C2" s="21"/>
    </row>
    <row r="3" spans="2:25" ht="51" customHeight="1">
      <c r="B3" s="136" t="s">
        <v>500</v>
      </c>
      <c r="C3" s="25" t="s">
        <v>263</v>
      </c>
      <c r="D3" s="139" t="s">
        <v>501</v>
      </c>
      <c r="E3" s="145" t="s">
        <v>393</v>
      </c>
      <c r="F3" s="142" t="s">
        <v>377</v>
      </c>
      <c r="G3" s="148" t="s">
        <v>407</v>
      </c>
      <c r="H3" s="139" t="s">
        <v>361</v>
      </c>
      <c r="I3" s="145" t="s">
        <v>438</v>
      </c>
      <c r="J3" s="27" t="s">
        <v>378</v>
      </c>
      <c r="K3" s="26" t="s">
        <v>439</v>
      </c>
      <c r="L3" s="26" t="s">
        <v>371</v>
      </c>
      <c r="M3" s="139" t="s">
        <v>255</v>
      </c>
      <c r="N3" s="26" t="s">
        <v>106</v>
      </c>
      <c r="O3" s="151" t="s">
        <v>108</v>
      </c>
      <c r="P3" s="127" t="s">
        <v>512</v>
      </c>
      <c r="Q3" s="128"/>
      <c r="R3" s="128"/>
      <c r="S3" s="128"/>
      <c r="T3" s="128"/>
      <c r="U3" s="128"/>
      <c r="V3" s="128"/>
      <c r="W3" s="128"/>
      <c r="X3" s="128"/>
      <c r="Y3" s="129"/>
    </row>
    <row r="4" spans="2:25" ht="25.5">
      <c r="B4" s="137"/>
      <c r="C4" s="28" t="s">
        <v>416</v>
      </c>
      <c r="D4" s="140"/>
      <c r="E4" s="146"/>
      <c r="F4" s="143"/>
      <c r="G4" s="149"/>
      <c r="H4" s="140"/>
      <c r="I4" s="146"/>
      <c r="J4" s="30" t="s">
        <v>379</v>
      </c>
      <c r="K4" s="29" t="s">
        <v>379</v>
      </c>
      <c r="L4" s="29" t="s">
        <v>254</v>
      </c>
      <c r="M4" s="140"/>
      <c r="N4" s="29" t="s">
        <v>394</v>
      </c>
      <c r="O4" s="152"/>
      <c r="P4" s="130" t="s">
        <v>507</v>
      </c>
      <c r="Q4" s="131"/>
      <c r="R4" s="131"/>
      <c r="S4" s="131"/>
      <c r="T4" s="132"/>
      <c r="U4" s="133" t="s">
        <v>508</v>
      </c>
      <c r="V4" s="133"/>
      <c r="W4" s="133"/>
      <c r="X4" s="133"/>
      <c r="Y4" s="134" t="s">
        <v>534</v>
      </c>
    </row>
    <row r="5" spans="2:28" ht="108.75" thickBot="1">
      <c r="B5" s="138"/>
      <c r="C5" s="31">
        <f>SUM(C15:C100)</f>
        <v>191</v>
      </c>
      <c r="D5" s="141"/>
      <c r="E5" s="147"/>
      <c r="F5" s="144"/>
      <c r="G5" s="150"/>
      <c r="H5" s="141"/>
      <c r="I5" s="147"/>
      <c r="J5" s="33"/>
      <c r="K5" s="34"/>
      <c r="L5" s="34"/>
      <c r="M5" s="141"/>
      <c r="N5" s="32" t="s">
        <v>107</v>
      </c>
      <c r="O5" s="153"/>
      <c r="P5" s="35" t="s">
        <v>601</v>
      </c>
      <c r="Q5" s="36" t="s">
        <v>602</v>
      </c>
      <c r="R5" s="36" t="s">
        <v>603</v>
      </c>
      <c r="S5" s="36" t="s">
        <v>604</v>
      </c>
      <c r="T5" s="36" t="s">
        <v>506</v>
      </c>
      <c r="U5" s="37" t="s">
        <v>509</v>
      </c>
      <c r="V5" s="38" t="s">
        <v>536</v>
      </c>
      <c r="W5" s="38" t="s">
        <v>510</v>
      </c>
      <c r="X5" s="39" t="s">
        <v>511</v>
      </c>
      <c r="Y5" s="135"/>
      <c r="Z5" s="20"/>
      <c r="AA5" s="20"/>
      <c r="AB5" s="20"/>
    </row>
    <row r="6" spans="1:25" ht="12.75">
      <c r="A6" s="14">
        <v>1</v>
      </c>
      <c r="B6" s="40" t="s">
        <v>473</v>
      </c>
      <c r="C6" s="7">
        <v>1</v>
      </c>
      <c r="D6" s="41" t="s">
        <v>427</v>
      </c>
      <c r="E6" s="42" t="s">
        <v>498</v>
      </c>
      <c r="F6" s="43">
        <v>38420</v>
      </c>
      <c r="G6" s="44" t="s">
        <v>28</v>
      </c>
      <c r="H6" s="9"/>
      <c r="I6" s="45"/>
      <c r="J6" s="46" t="s">
        <v>521</v>
      </c>
      <c r="K6" s="45" t="s">
        <v>521</v>
      </c>
      <c r="L6" s="41" t="s">
        <v>592</v>
      </c>
      <c r="M6" s="41" t="s">
        <v>592</v>
      </c>
      <c r="N6" s="41" t="s">
        <v>592</v>
      </c>
      <c r="O6" s="47" t="s">
        <v>592</v>
      </c>
      <c r="P6" s="48">
        <v>3</v>
      </c>
      <c r="Q6" s="13">
        <v>3</v>
      </c>
      <c r="R6" s="13">
        <v>1</v>
      </c>
      <c r="S6" s="13">
        <v>0</v>
      </c>
      <c r="T6" s="49">
        <v>2</v>
      </c>
      <c r="U6" s="13">
        <v>0</v>
      </c>
      <c r="V6" s="13"/>
      <c r="W6" s="13"/>
      <c r="X6" s="13"/>
      <c r="Y6" s="50"/>
    </row>
    <row r="7" spans="1:25" ht="12.75">
      <c r="A7" s="14">
        <v>2</v>
      </c>
      <c r="B7" s="40" t="s">
        <v>424</v>
      </c>
      <c r="C7" s="7">
        <v>1</v>
      </c>
      <c r="D7" s="41" t="s">
        <v>458</v>
      </c>
      <c r="E7" s="42" t="s">
        <v>313</v>
      </c>
      <c r="F7" s="43">
        <v>38434</v>
      </c>
      <c r="G7" s="44" t="s">
        <v>28</v>
      </c>
      <c r="H7" s="41" t="s">
        <v>54</v>
      </c>
      <c r="I7" s="45" t="s">
        <v>521</v>
      </c>
      <c r="J7" s="45" t="s">
        <v>521</v>
      </c>
      <c r="K7" s="45" t="s">
        <v>521</v>
      </c>
      <c r="L7" s="41" t="s">
        <v>592</v>
      </c>
      <c r="M7" s="41" t="s">
        <v>592</v>
      </c>
      <c r="N7" s="41" t="s">
        <v>592</v>
      </c>
      <c r="O7" s="47" t="s">
        <v>592</v>
      </c>
      <c r="P7" s="51">
        <v>0</v>
      </c>
      <c r="Q7" s="10">
        <v>6</v>
      </c>
      <c r="R7" s="10">
        <v>0</v>
      </c>
      <c r="S7" s="10">
        <v>15</v>
      </c>
      <c r="T7" s="11">
        <v>0</v>
      </c>
      <c r="U7" s="10">
        <v>0</v>
      </c>
      <c r="V7" s="10">
        <v>0.5</v>
      </c>
      <c r="W7" s="10">
        <v>1</v>
      </c>
      <c r="X7" s="10">
        <v>0</v>
      </c>
      <c r="Y7" s="52">
        <v>0</v>
      </c>
    </row>
    <row r="8" spans="1:25" ht="12.75">
      <c r="A8" s="14">
        <v>3</v>
      </c>
      <c r="B8" s="40" t="s">
        <v>384</v>
      </c>
      <c r="C8" s="7">
        <v>1</v>
      </c>
      <c r="D8" s="41" t="s">
        <v>459</v>
      </c>
      <c r="E8" s="42" t="s">
        <v>315</v>
      </c>
      <c r="F8" s="43">
        <v>38412</v>
      </c>
      <c r="G8" s="44" t="s">
        <v>28</v>
      </c>
      <c r="H8" s="9" t="s">
        <v>324</v>
      </c>
      <c r="I8" s="45" t="s">
        <v>521</v>
      </c>
      <c r="J8" s="46"/>
      <c r="K8" s="45" t="s">
        <v>521</v>
      </c>
      <c r="L8" s="41" t="s">
        <v>592</v>
      </c>
      <c r="M8" s="41" t="s">
        <v>592</v>
      </c>
      <c r="N8" s="41" t="s">
        <v>592</v>
      </c>
      <c r="O8" s="47" t="s">
        <v>592</v>
      </c>
      <c r="P8" s="51">
        <v>5</v>
      </c>
      <c r="Q8" s="10">
        <v>2</v>
      </c>
      <c r="R8" s="10">
        <v>2</v>
      </c>
      <c r="S8" s="10">
        <v>3</v>
      </c>
      <c r="T8" s="11">
        <v>0</v>
      </c>
      <c r="U8" s="10">
        <v>0</v>
      </c>
      <c r="V8" s="10">
        <v>2</v>
      </c>
      <c r="W8" s="10">
        <v>1</v>
      </c>
      <c r="X8" s="10">
        <v>0</v>
      </c>
      <c r="Y8" s="52">
        <v>0</v>
      </c>
    </row>
    <row r="9" spans="1:25" ht="25.5">
      <c r="A9" s="14">
        <v>4</v>
      </c>
      <c r="B9" s="53" t="s">
        <v>539</v>
      </c>
      <c r="C9" s="7">
        <v>1</v>
      </c>
      <c r="D9" s="9" t="s">
        <v>449</v>
      </c>
      <c r="E9" s="42" t="s">
        <v>348</v>
      </c>
      <c r="F9" s="43"/>
      <c r="G9" s="44" t="s">
        <v>28</v>
      </c>
      <c r="H9" s="9" t="s">
        <v>515</v>
      </c>
      <c r="I9" s="45"/>
      <c r="J9" s="46"/>
      <c r="K9" s="45" t="s">
        <v>521</v>
      </c>
      <c r="L9" s="41"/>
      <c r="M9" s="41"/>
      <c r="N9" s="41"/>
      <c r="O9" s="47"/>
      <c r="P9" s="51">
        <v>5</v>
      </c>
      <c r="Q9" s="10">
        <v>3</v>
      </c>
      <c r="R9" s="10">
        <v>0</v>
      </c>
      <c r="S9" s="10">
        <v>0</v>
      </c>
      <c r="T9" s="11">
        <v>2</v>
      </c>
      <c r="U9" s="10">
        <v>0</v>
      </c>
      <c r="V9" s="10">
        <v>0</v>
      </c>
      <c r="W9" s="10">
        <v>0</v>
      </c>
      <c r="X9" s="10">
        <v>0</v>
      </c>
      <c r="Y9" s="52">
        <v>0</v>
      </c>
    </row>
    <row r="10" spans="1:25" ht="12.75">
      <c r="A10" s="14">
        <v>5</v>
      </c>
      <c r="B10" s="40" t="s">
        <v>23</v>
      </c>
      <c r="C10" s="7">
        <v>1</v>
      </c>
      <c r="D10" s="41"/>
      <c r="E10" s="41"/>
      <c r="F10" s="43">
        <v>38414</v>
      </c>
      <c r="G10" s="44" t="s">
        <v>334</v>
      </c>
      <c r="H10" s="9" t="s">
        <v>24</v>
      </c>
      <c r="I10" s="45"/>
      <c r="J10" s="46"/>
      <c r="K10" s="45" t="s">
        <v>521</v>
      </c>
      <c r="L10" s="41" t="s">
        <v>592</v>
      </c>
      <c r="M10" s="41" t="s">
        <v>592</v>
      </c>
      <c r="N10" s="41" t="s">
        <v>592</v>
      </c>
      <c r="O10" s="47" t="s">
        <v>592</v>
      </c>
      <c r="P10" s="51"/>
      <c r="Q10" s="10"/>
      <c r="R10" s="10"/>
      <c r="S10" s="10"/>
      <c r="T10" s="11"/>
      <c r="U10" s="10"/>
      <c r="V10" s="10"/>
      <c r="W10" s="10"/>
      <c r="X10" s="10"/>
      <c r="Y10" s="52"/>
    </row>
    <row r="11" spans="1:25" ht="12.75">
      <c r="A11" s="14">
        <v>6</v>
      </c>
      <c r="B11" s="53" t="s">
        <v>594</v>
      </c>
      <c r="C11" s="7">
        <v>1</v>
      </c>
      <c r="D11" s="9"/>
      <c r="E11" s="42"/>
      <c r="F11" s="43"/>
      <c r="G11" s="44" t="s">
        <v>28</v>
      </c>
      <c r="H11" s="9"/>
      <c r="I11" s="45"/>
      <c r="J11" s="46"/>
      <c r="K11" s="45"/>
      <c r="L11" s="41"/>
      <c r="M11" s="41"/>
      <c r="N11" s="41"/>
      <c r="O11" s="47"/>
      <c r="P11" s="51"/>
      <c r="Q11" s="10"/>
      <c r="R11" s="10"/>
      <c r="S11" s="10"/>
      <c r="T11" s="11"/>
      <c r="U11" s="10"/>
      <c r="V11" s="10"/>
      <c r="W11" s="10"/>
      <c r="X11" s="10"/>
      <c r="Y11" s="52"/>
    </row>
    <row r="12" spans="1:25" ht="12.75">
      <c r="A12" s="14">
        <v>7</v>
      </c>
      <c r="B12" s="40" t="s">
        <v>316</v>
      </c>
      <c r="C12" s="7">
        <v>1</v>
      </c>
      <c r="D12" s="41" t="s">
        <v>503</v>
      </c>
      <c r="E12" s="41"/>
      <c r="F12" s="43"/>
      <c r="G12" s="44" t="s">
        <v>28</v>
      </c>
      <c r="H12" s="9"/>
      <c r="I12" s="45"/>
      <c r="J12" s="46"/>
      <c r="K12" s="45"/>
      <c r="L12" s="41"/>
      <c r="M12" s="41"/>
      <c r="N12" s="42"/>
      <c r="O12" s="47"/>
      <c r="P12" s="51"/>
      <c r="Q12" s="10"/>
      <c r="R12" s="10"/>
      <c r="S12" s="10"/>
      <c r="T12" s="11"/>
      <c r="U12" s="10"/>
      <c r="V12" s="10"/>
      <c r="W12" s="10"/>
      <c r="X12" s="10"/>
      <c r="Y12" s="52"/>
    </row>
    <row r="13" spans="1:25" ht="12.75">
      <c r="A13" s="14">
        <v>8</v>
      </c>
      <c r="B13" s="53" t="s">
        <v>528</v>
      </c>
      <c r="C13" s="7">
        <v>1</v>
      </c>
      <c r="D13" s="9" t="s">
        <v>529</v>
      </c>
      <c r="E13" s="42" t="s">
        <v>375</v>
      </c>
      <c r="F13" s="43">
        <v>38446</v>
      </c>
      <c r="G13" s="44" t="s">
        <v>28</v>
      </c>
      <c r="H13" s="9" t="s">
        <v>276</v>
      </c>
      <c r="I13" s="45" t="s">
        <v>521</v>
      </c>
      <c r="J13" s="46" t="s">
        <v>479</v>
      </c>
      <c r="K13" s="45" t="s">
        <v>521</v>
      </c>
      <c r="L13" s="41" t="s">
        <v>592</v>
      </c>
      <c r="M13" s="41" t="s">
        <v>592</v>
      </c>
      <c r="N13" s="41" t="s">
        <v>592</v>
      </c>
      <c r="O13" s="47" t="s">
        <v>592</v>
      </c>
      <c r="P13" s="51">
        <v>1</v>
      </c>
      <c r="Q13" s="10">
        <v>0</v>
      </c>
      <c r="R13" s="10">
        <v>1</v>
      </c>
      <c r="S13" s="10">
        <v>0</v>
      </c>
      <c r="T13" s="11">
        <v>0</v>
      </c>
      <c r="U13" s="10">
        <v>0</v>
      </c>
      <c r="V13" s="10">
        <v>0</v>
      </c>
      <c r="W13" s="10">
        <v>0</v>
      </c>
      <c r="X13" s="10">
        <v>0</v>
      </c>
      <c r="Y13" s="52">
        <v>0</v>
      </c>
    </row>
    <row r="14" spans="1:25" ht="12.75">
      <c r="A14" s="14">
        <v>9</v>
      </c>
      <c r="B14" s="40" t="s">
        <v>102</v>
      </c>
      <c r="C14" s="7">
        <v>1</v>
      </c>
      <c r="D14" s="41" t="s">
        <v>370</v>
      </c>
      <c r="E14" s="42" t="s">
        <v>0</v>
      </c>
      <c r="F14" s="43">
        <v>38413</v>
      </c>
      <c r="G14" s="44" t="s">
        <v>421</v>
      </c>
      <c r="H14" s="9" t="s">
        <v>323</v>
      </c>
      <c r="I14" s="45"/>
      <c r="J14" s="46"/>
      <c r="K14" s="45" t="s">
        <v>521</v>
      </c>
      <c r="L14" s="41" t="s">
        <v>592</v>
      </c>
      <c r="M14" s="41" t="s">
        <v>592</v>
      </c>
      <c r="N14" s="41" t="s">
        <v>592</v>
      </c>
      <c r="O14" s="47" t="s">
        <v>592</v>
      </c>
      <c r="P14" s="51"/>
      <c r="Q14" s="10"/>
      <c r="R14" s="10"/>
      <c r="S14" s="10"/>
      <c r="T14" s="11"/>
      <c r="U14" s="10"/>
      <c r="V14" s="10"/>
      <c r="W14" s="10"/>
      <c r="X14" s="10"/>
      <c r="Y14" s="52"/>
    </row>
    <row r="15" spans="1:25" ht="37.5" customHeight="1">
      <c r="A15" s="14">
        <v>10</v>
      </c>
      <c r="B15" s="54" t="s">
        <v>533</v>
      </c>
      <c r="C15" s="55">
        <v>14</v>
      </c>
      <c r="D15" s="56" t="s">
        <v>320</v>
      </c>
      <c r="E15" s="57"/>
      <c r="F15" s="58">
        <v>38425</v>
      </c>
      <c r="G15" s="44" t="s">
        <v>28</v>
      </c>
      <c r="H15" s="59" t="s">
        <v>319</v>
      </c>
      <c r="I15" s="60"/>
      <c r="J15" s="61"/>
      <c r="K15" s="60" t="s">
        <v>395</v>
      </c>
      <c r="L15" s="56" t="s">
        <v>349</v>
      </c>
      <c r="M15" s="56"/>
      <c r="N15" s="56"/>
      <c r="O15" s="62"/>
      <c r="P15" s="51"/>
      <c r="Q15" s="10"/>
      <c r="R15" s="10"/>
      <c r="S15" s="10"/>
      <c r="T15" s="11"/>
      <c r="U15" s="10"/>
      <c r="V15" s="10"/>
      <c r="W15" s="10"/>
      <c r="X15" s="10"/>
      <c r="Y15" s="52"/>
    </row>
    <row r="16" spans="1:25" ht="12.75">
      <c r="A16" s="14">
        <v>11</v>
      </c>
      <c r="B16" s="54" t="s">
        <v>524</v>
      </c>
      <c r="C16" s="63">
        <v>8</v>
      </c>
      <c r="D16" s="64" t="s">
        <v>320</v>
      </c>
      <c r="E16" s="65"/>
      <c r="F16" s="66">
        <v>38425</v>
      </c>
      <c r="G16" s="67" t="s">
        <v>28</v>
      </c>
      <c r="H16" s="68" t="s">
        <v>325</v>
      </c>
      <c r="I16" s="69"/>
      <c r="J16" s="70"/>
      <c r="K16" s="69" t="s">
        <v>395</v>
      </c>
      <c r="L16" s="64" t="s">
        <v>349</v>
      </c>
      <c r="M16" s="64"/>
      <c r="N16" s="64"/>
      <c r="O16" s="71"/>
      <c r="P16" s="51">
        <v>25</v>
      </c>
      <c r="Q16" s="10">
        <v>15</v>
      </c>
      <c r="R16" s="10">
        <v>0</v>
      </c>
      <c r="S16" s="10">
        <v>0</v>
      </c>
      <c r="T16" s="11">
        <v>2</v>
      </c>
      <c r="U16" s="10">
        <v>0</v>
      </c>
      <c r="V16" s="10">
        <v>0.25</v>
      </c>
      <c r="W16" s="10">
        <v>15</v>
      </c>
      <c r="X16" s="10">
        <v>7</v>
      </c>
      <c r="Y16" s="52">
        <v>0</v>
      </c>
    </row>
    <row r="17" spans="1:25" ht="12.75">
      <c r="A17" s="14">
        <v>12</v>
      </c>
      <c r="B17" s="54" t="s">
        <v>532</v>
      </c>
      <c r="C17" s="63">
        <v>5</v>
      </c>
      <c r="D17" s="64" t="s">
        <v>320</v>
      </c>
      <c r="E17" s="65"/>
      <c r="F17" s="66">
        <v>38425</v>
      </c>
      <c r="G17" s="67" t="s">
        <v>609</v>
      </c>
      <c r="H17" s="68" t="s">
        <v>318</v>
      </c>
      <c r="I17" s="69"/>
      <c r="J17" s="70"/>
      <c r="K17" s="69" t="s">
        <v>395</v>
      </c>
      <c r="L17" s="64" t="s">
        <v>349</v>
      </c>
      <c r="M17" s="64"/>
      <c r="N17" s="64"/>
      <c r="O17" s="71"/>
      <c r="P17" s="51"/>
      <c r="Q17" s="10"/>
      <c r="R17" s="10"/>
      <c r="S17" s="10"/>
      <c r="T17" s="11"/>
      <c r="U17" s="10"/>
      <c r="V17" s="10"/>
      <c r="W17" s="10"/>
      <c r="X17" s="10"/>
      <c r="Y17" s="52"/>
    </row>
    <row r="18" spans="1:25" ht="12.75">
      <c r="A18" s="14">
        <v>13</v>
      </c>
      <c r="B18" s="72" t="s">
        <v>586</v>
      </c>
      <c r="C18" s="73">
        <v>1</v>
      </c>
      <c r="D18" s="64" t="s">
        <v>587</v>
      </c>
      <c r="E18" s="65"/>
      <c r="F18" s="66">
        <v>38460</v>
      </c>
      <c r="G18" s="44" t="s">
        <v>589</v>
      </c>
      <c r="H18" s="68" t="s">
        <v>588</v>
      </c>
      <c r="I18" s="69"/>
      <c r="J18" s="70"/>
      <c r="K18" s="69"/>
      <c r="L18" s="64"/>
      <c r="M18" s="64"/>
      <c r="N18" s="64"/>
      <c r="O18" s="71"/>
      <c r="P18" s="51"/>
      <c r="Q18" s="10"/>
      <c r="R18" s="10"/>
      <c r="S18" s="10"/>
      <c r="T18" s="11"/>
      <c r="U18" s="10"/>
      <c r="V18" s="10"/>
      <c r="W18" s="10"/>
      <c r="X18" s="10"/>
      <c r="Y18" s="52"/>
    </row>
    <row r="19" spans="1:25" ht="12.75">
      <c r="A19" s="14">
        <v>14</v>
      </c>
      <c r="B19" s="72" t="s">
        <v>502</v>
      </c>
      <c r="C19" s="73">
        <v>1</v>
      </c>
      <c r="D19" s="64" t="s">
        <v>412</v>
      </c>
      <c r="E19" s="65" t="s">
        <v>402</v>
      </c>
      <c r="F19" s="66">
        <v>38412</v>
      </c>
      <c r="G19" s="67" t="s">
        <v>28</v>
      </c>
      <c r="H19" s="68" t="s">
        <v>590</v>
      </c>
      <c r="I19" s="69"/>
      <c r="J19" s="70"/>
      <c r="K19" s="69" t="s">
        <v>521</v>
      </c>
      <c r="L19" s="64" t="s">
        <v>592</v>
      </c>
      <c r="M19" s="64" t="s">
        <v>592</v>
      </c>
      <c r="N19" s="64" t="s">
        <v>592</v>
      </c>
      <c r="O19" s="71" t="s">
        <v>592</v>
      </c>
      <c r="P19" s="51">
        <v>5</v>
      </c>
      <c r="Q19" s="10">
        <v>1</v>
      </c>
      <c r="R19" s="10">
        <v>0</v>
      </c>
      <c r="S19" s="10">
        <v>0</v>
      </c>
      <c r="T19" s="11">
        <v>0</v>
      </c>
      <c r="U19" s="10">
        <v>0</v>
      </c>
      <c r="V19" s="10">
        <v>0.5</v>
      </c>
      <c r="W19" s="10">
        <v>0</v>
      </c>
      <c r="X19" s="10">
        <v>0</v>
      </c>
      <c r="Y19" s="74">
        <v>1</v>
      </c>
    </row>
    <row r="20" spans="1:25" ht="12.75">
      <c r="A20" s="14">
        <v>15</v>
      </c>
      <c r="B20" s="72" t="s">
        <v>168</v>
      </c>
      <c r="C20" s="73">
        <v>1</v>
      </c>
      <c r="D20" s="64" t="s">
        <v>169</v>
      </c>
      <c r="E20" s="65" t="s">
        <v>59</v>
      </c>
      <c r="F20" s="66">
        <v>38443</v>
      </c>
      <c r="G20" s="67" t="s">
        <v>28</v>
      </c>
      <c r="H20" s="68" t="s">
        <v>60</v>
      </c>
      <c r="I20" s="69" t="s">
        <v>521</v>
      </c>
      <c r="J20" s="70" t="s">
        <v>395</v>
      </c>
      <c r="K20" s="69" t="s">
        <v>521</v>
      </c>
      <c r="L20" s="41" t="s">
        <v>592</v>
      </c>
      <c r="M20" s="41" t="s">
        <v>592</v>
      </c>
      <c r="N20" s="41" t="s">
        <v>592</v>
      </c>
      <c r="O20" s="47" t="s">
        <v>592</v>
      </c>
      <c r="P20" s="51"/>
      <c r="Q20" s="10"/>
      <c r="R20" s="10"/>
      <c r="S20" s="10"/>
      <c r="T20" s="11"/>
      <c r="U20" s="10"/>
      <c r="V20" s="10"/>
      <c r="W20" s="10"/>
      <c r="X20" s="10"/>
      <c r="Y20" s="52"/>
    </row>
    <row r="21" spans="1:25" ht="12.75">
      <c r="A21" s="14">
        <v>16</v>
      </c>
      <c r="B21" s="54" t="s">
        <v>346</v>
      </c>
      <c r="C21" s="73">
        <v>1</v>
      </c>
      <c r="D21" s="68" t="s">
        <v>347</v>
      </c>
      <c r="E21" s="65" t="s">
        <v>362</v>
      </c>
      <c r="F21" s="66">
        <v>38443</v>
      </c>
      <c r="G21" s="67" t="s">
        <v>28</v>
      </c>
      <c r="H21" s="68" t="s">
        <v>275</v>
      </c>
      <c r="I21" s="69" t="s">
        <v>521</v>
      </c>
      <c r="J21" s="70" t="s">
        <v>521</v>
      </c>
      <c r="K21" s="69" t="s">
        <v>521</v>
      </c>
      <c r="L21" s="64" t="s">
        <v>592</v>
      </c>
      <c r="M21" s="64" t="s">
        <v>592</v>
      </c>
      <c r="N21" s="64" t="s">
        <v>592</v>
      </c>
      <c r="O21" s="71" t="s">
        <v>592</v>
      </c>
      <c r="P21" s="51">
        <v>0</v>
      </c>
      <c r="Q21" s="10">
        <v>0</v>
      </c>
      <c r="R21" s="10">
        <v>0</v>
      </c>
      <c r="S21" s="10">
        <v>0</v>
      </c>
      <c r="T21" s="11">
        <v>1</v>
      </c>
      <c r="U21" s="10">
        <v>1</v>
      </c>
      <c r="V21" s="10">
        <v>0</v>
      </c>
      <c r="W21" s="10">
        <v>0</v>
      </c>
      <c r="X21" s="10">
        <v>0</v>
      </c>
      <c r="Y21" s="74">
        <v>1</v>
      </c>
    </row>
    <row r="22" spans="1:25" ht="12.75">
      <c r="A22" s="14">
        <v>17</v>
      </c>
      <c r="B22" s="54" t="s">
        <v>489</v>
      </c>
      <c r="C22" s="73">
        <v>1</v>
      </c>
      <c r="D22" s="68" t="s">
        <v>134</v>
      </c>
      <c r="E22" s="65"/>
      <c r="F22" s="66">
        <v>38442</v>
      </c>
      <c r="G22" s="67" t="s">
        <v>28</v>
      </c>
      <c r="H22" s="68"/>
      <c r="I22" s="69"/>
      <c r="J22" s="70"/>
      <c r="K22" s="69" t="s">
        <v>521</v>
      </c>
      <c r="L22" s="64" t="s">
        <v>592</v>
      </c>
      <c r="M22" s="64" t="s">
        <v>592</v>
      </c>
      <c r="N22" s="64" t="s">
        <v>592</v>
      </c>
      <c r="O22" s="71" t="s">
        <v>592</v>
      </c>
      <c r="P22" s="51">
        <v>4</v>
      </c>
      <c r="Q22" s="10">
        <v>5</v>
      </c>
      <c r="R22" s="10">
        <v>2</v>
      </c>
      <c r="S22" s="10">
        <v>0</v>
      </c>
      <c r="T22" s="11">
        <v>0</v>
      </c>
      <c r="U22" s="10">
        <v>0</v>
      </c>
      <c r="V22" s="10">
        <v>1</v>
      </c>
      <c r="W22" s="10">
        <v>1</v>
      </c>
      <c r="X22" s="10">
        <v>1</v>
      </c>
      <c r="Y22" s="74">
        <v>1</v>
      </c>
    </row>
    <row r="23" spans="1:25" ht="12.75">
      <c r="A23" s="14">
        <v>18</v>
      </c>
      <c r="B23" s="72" t="s">
        <v>415</v>
      </c>
      <c r="C23" s="73">
        <v>1</v>
      </c>
      <c r="D23" s="68"/>
      <c r="E23" s="75"/>
      <c r="F23" s="66">
        <v>38424</v>
      </c>
      <c r="G23" s="67" t="s">
        <v>28</v>
      </c>
      <c r="H23" s="68"/>
      <c r="I23" s="69"/>
      <c r="J23" s="70"/>
      <c r="K23" s="69" t="s">
        <v>395</v>
      </c>
      <c r="L23" s="64"/>
      <c r="M23" s="64"/>
      <c r="N23" s="64"/>
      <c r="O23" s="71"/>
      <c r="P23" s="51">
        <v>6</v>
      </c>
      <c r="Q23" s="10">
        <v>4</v>
      </c>
      <c r="R23" s="10">
        <v>0</v>
      </c>
      <c r="S23" s="10">
        <v>0</v>
      </c>
      <c r="T23" s="11">
        <v>2</v>
      </c>
      <c r="U23" s="10">
        <v>0</v>
      </c>
      <c r="V23" s="10">
        <v>0</v>
      </c>
      <c r="W23" s="10">
        <v>2</v>
      </c>
      <c r="X23" s="10">
        <v>1</v>
      </c>
      <c r="Y23" s="52">
        <v>1</v>
      </c>
    </row>
    <row r="24" spans="1:25" ht="25.5">
      <c r="A24" s="14">
        <v>19</v>
      </c>
      <c r="B24" s="72" t="s">
        <v>414</v>
      </c>
      <c r="C24" s="73">
        <v>1</v>
      </c>
      <c r="D24" s="68" t="s">
        <v>474</v>
      </c>
      <c r="E24" s="65" t="s">
        <v>440</v>
      </c>
      <c r="F24" s="66">
        <v>38424</v>
      </c>
      <c r="G24" s="67" t="s">
        <v>28</v>
      </c>
      <c r="H24" s="68" t="s">
        <v>475</v>
      </c>
      <c r="I24" s="69" t="s">
        <v>521</v>
      </c>
      <c r="J24" s="70" t="s">
        <v>521</v>
      </c>
      <c r="K24" s="69" t="s">
        <v>521</v>
      </c>
      <c r="L24" s="64" t="s">
        <v>592</v>
      </c>
      <c r="M24" s="64" t="s">
        <v>592</v>
      </c>
      <c r="N24" s="64" t="s">
        <v>592</v>
      </c>
      <c r="O24" s="71" t="s">
        <v>592</v>
      </c>
      <c r="P24" s="51">
        <v>0</v>
      </c>
      <c r="Q24" s="10">
        <v>1</v>
      </c>
      <c r="R24" s="10">
        <v>2</v>
      </c>
      <c r="S24" s="10">
        <v>0</v>
      </c>
      <c r="T24" s="11">
        <v>0</v>
      </c>
      <c r="U24" s="10">
        <v>0</v>
      </c>
      <c r="V24" s="10">
        <v>1</v>
      </c>
      <c r="W24" s="10">
        <v>2</v>
      </c>
      <c r="X24" s="10">
        <v>1</v>
      </c>
      <c r="Y24" s="52">
        <v>1</v>
      </c>
    </row>
    <row r="25" spans="1:25" ht="12.75">
      <c r="A25" s="14">
        <v>20</v>
      </c>
      <c r="B25" s="72" t="s">
        <v>488</v>
      </c>
      <c r="C25" s="73">
        <v>1</v>
      </c>
      <c r="D25" s="64" t="s">
        <v>279</v>
      </c>
      <c r="E25" s="65" t="s">
        <v>280</v>
      </c>
      <c r="F25" s="66">
        <v>38414</v>
      </c>
      <c r="G25" s="67" t="s">
        <v>28</v>
      </c>
      <c r="H25" s="68" t="s">
        <v>152</v>
      </c>
      <c r="I25" s="69"/>
      <c r="J25" s="70" t="s">
        <v>345</v>
      </c>
      <c r="K25" s="69" t="s">
        <v>521</v>
      </c>
      <c r="L25" s="64" t="s">
        <v>592</v>
      </c>
      <c r="M25" s="64" t="s">
        <v>592</v>
      </c>
      <c r="N25" s="64" t="s">
        <v>592</v>
      </c>
      <c r="O25" s="71" t="s">
        <v>592</v>
      </c>
      <c r="P25" s="51">
        <v>2</v>
      </c>
      <c r="Q25" s="10">
        <v>0</v>
      </c>
      <c r="R25" s="10">
        <v>0</v>
      </c>
      <c r="S25" s="10">
        <v>0</v>
      </c>
      <c r="T25" s="11">
        <v>1</v>
      </c>
      <c r="U25" s="10">
        <v>0</v>
      </c>
      <c r="V25" s="10">
        <v>0.5</v>
      </c>
      <c r="W25" s="10">
        <v>0</v>
      </c>
      <c r="X25" s="10">
        <v>1</v>
      </c>
      <c r="Y25" s="52">
        <v>0</v>
      </c>
    </row>
    <row r="26" spans="1:25" ht="12.75">
      <c r="A26" s="14">
        <v>21</v>
      </c>
      <c r="B26" s="54" t="s">
        <v>468</v>
      </c>
      <c r="C26" s="73">
        <v>1</v>
      </c>
      <c r="D26" s="68" t="s">
        <v>470</v>
      </c>
      <c r="E26" s="65" t="s">
        <v>10</v>
      </c>
      <c r="F26" s="66">
        <v>38452</v>
      </c>
      <c r="G26" s="67" t="s">
        <v>28</v>
      </c>
      <c r="H26" s="68" t="s">
        <v>469</v>
      </c>
      <c r="I26" s="69" t="s">
        <v>521</v>
      </c>
      <c r="J26" s="70" t="s">
        <v>521</v>
      </c>
      <c r="K26" s="69" t="s">
        <v>521</v>
      </c>
      <c r="L26" s="64" t="s">
        <v>592</v>
      </c>
      <c r="M26" s="64" t="s">
        <v>592</v>
      </c>
      <c r="N26" s="64" t="s">
        <v>592</v>
      </c>
      <c r="O26" s="71" t="s">
        <v>592</v>
      </c>
      <c r="P26" s="51">
        <v>5</v>
      </c>
      <c r="Q26" s="10">
        <v>1</v>
      </c>
      <c r="R26" s="10">
        <v>0</v>
      </c>
      <c r="S26" s="10">
        <v>3</v>
      </c>
      <c r="T26" s="11">
        <v>0</v>
      </c>
      <c r="U26" s="10">
        <v>0</v>
      </c>
      <c r="V26" s="10">
        <v>0</v>
      </c>
      <c r="W26" s="10">
        <v>2</v>
      </c>
      <c r="X26" s="10">
        <v>1</v>
      </c>
      <c r="Y26" s="74">
        <v>1</v>
      </c>
    </row>
    <row r="27" spans="1:25" ht="12.75">
      <c r="A27" s="14">
        <v>22</v>
      </c>
      <c r="B27" s="72" t="s">
        <v>443</v>
      </c>
      <c r="C27" s="73">
        <v>1</v>
      </c>
      <c r="D27" s="64"/>
      <c r="E27" s="64"/>
      <c r="F27" s="66">
        <v>38436</v>
      </c>
      <c r="G27" s="67" t="s">
        <v>28</v>
      </c>
      <c r="H27" s="68"/>
      <c r="I27" s="69"/>
      <c r="J27" s="70"/>
      <c r="K27" s="69" t="s">
        <v>521</v>
      </c>
      <c r="L27" s="64" t="s">
        <v>592</v>
      </c>
      <c r="M27" s="64" t="s">
        <v>592</v>
      </c>
      <c r="N27" s="64" t="s">
        <v>592</v>
      </c>
      <c r="O27" s="71" t="s">
        <v>592</v>
      </c>
      <c r="P27" s="51"/>
      <c r="Q27" s="10"/>
      <c r="R27" s="10"/>
      <c r="S27" s="10"/>
      <c r="T27" s="11"/>
      <c r="U27" s="10"/>
      <c r="V27" s="10"/>
      <c r="W27" s="10"/>
      <c r="X27" s="10"/>
      <c r="Y27" s="52"/>
    </row>
    <row r="28" spans="1:25" ht="12.75">
      <c r="A28" s="14">
        <v>23</v>
      </c>
      <c r="B28" s="72" t="s">
        <v>451</v>
      </c>
      <c r="C28" s="73">
        <v>1</v>
      </c>
      <c r="D28" s="64" t="s">
        <v>405</v>
      </c>
      <c r="E28" s="65" t="s">
        <v>344</v>
      </c>
      <c r="F28" s="66">
        <v>38413</v>
      </c>
      <c r="G28" s="67" t="s">
        <v>28</v>
      </c>
      <c r="H28" s="68" t="s">
        <v>472</v>
      </c>
      <c r="I28" s="69" t="s">
        <v>521</v>
      </c>
      <c r="J28" s="70" t="s">
        <v>395</v>
      </c>
      <c r="K28" s="69" t="s">
        <v>521</v>
      </c>
      <c r="L28" s="64" t="s">
        <v>592</v>
      </c>
      <c r="M28" s="64" t="s">
        <v>592</v>
      </c>
      <c r="N28" s="64" t="s">
        <v>592</v>
      </c>
      <c r="O28" s="71" t="s">
        <v>592</v>
      </c>
      <c r="P28" s="51">
        <v>7</v>
      </c>
      <c r="Q28" s="10">
        <v>0</v>
      </c>
      <c r="R28" s="10">
        <v>1</v>
      </c>
      <c r="S28" s="10">
        <v>15</v>
      </c>
      <c r="T28" s="11">
        <v>0</v>
      </c>
      <c r="U28" s="10">
        <v>0</v>
      </c>
      <c r="V28" s="10">
        <v>4</v>
      </c>
      <c r="W28" s="10">
        <v>4</v>
      </c>
      <c r="X28" s="10">
        <v>1</v>
      </c>
      <c r="Y28" s="52">
        <v>1</v>
      </c>
    </row>
    <row r="29" spans="1:25" ht="12.75">
      <c r="A29" s="14">
        <v>24</v>
      </c>
      <c r="B29" s="54" t="s">
        <v>436</v>
      </c>
      <c r="C29" s="63">
        <v>1</v>
      </c>
      <c r="D29" s="64" t="s">
        <v>437</v>
      </c>
      <c r="E29" s="65" t="s">
        <v>335</v>
      </c>
      <c r="F29" s="66">
        <v>38427</v>
      </c>
      <c r="G29" s="67" t="s">
        <v>28</v>
      </c>
      <c r="H29" s="68" t="s">
        <v>363</v>
      </c>
      <c r="I29" s="69"/>
      <c r="J29" s="70"/>
      <c r="K29" s="69" t="s">
        <v>521</v>
      </c>
      <c r="L29" s="64" t="s">
        <v>592</v>
      </c>
      <c r="M29" s="64" t="s">
        <v>592</v>
      </c>
      <c r="N29" s="64" t="s">
        <v>592</v>
      </c>
      <c r="O29" s="71" t="s">
        <v>592</v>
      </c>
      <c r="P29" s="51">
        <v>0</v>
      </c>
      <c r="Q29" s="10">
        <v>0</v>
      </c>
      <c r="R29" s="10">
        <v>0</v>
      </c>
      <c r="S29" s="10">
        <v>0</v>
      </c>
      <c r="T29" s="11">
        <v>0</v>
      </c>
      <c r="U29" s="10">
        <v>0</v>
      </c>
      <c r="V29" s="10">
        <f>0.75+0.5</f>
        <v>1.25</v>
      </c>
      <c r="W29" s="10">
        <v>1</v>
      </c>
      <c r="X29" s="10">
        <v>0</v>
      </c>
      <c r="Y29" s="52">
        <v>0</v>
      </c>
    </row>
    <row r="30" spans="1:25" ht="12.75">
      <c r="A30" s="14">
        <v>25</v>
      </c>
      <c r="B30" s="72" t="s">
        <v>339</v>
      </c>
      <c r="C30" s="73">
        <v>1</v>
      </c>
      <c r="D30" s="64" t="s">
        <v>537</v>
      </c>
      <c r="E30" s="65" t="s">
        <v>547</v>
      </c>
      <c r="F30" s="66">
        <v>38440</v>
      </c>
      <c r="G30" s="67" t="s">
        <v>28</v>
      </c>
      <c r="H30" s="68" t="s">
        <v>340</v>
      </c>
      <c r="I30" s="69" t="s">
        <v>521</v>
      </c>
      <c r="J30" s="70" t="s">
        <v>395</v>
      </c>
      <c r="K30" s="69" t="s">
        <v>521</v>
      </c>
      <c r="L30" s="64" t="s">
        <v>592</v>
      </c>
      <c r="M30" s="64" t="s">
        <v>592</v>
      </c>
      <c r="N30" s="64" t="s">
        <v>592</v>
      </c>
      <c r="O30" s="71" t="s">
        <v>592</v>
      </c>
      <c r="P30" s="51">
        <v>3</v>
      </c>
      <c r="Q30" s="10">
        <v>1</v>
      </c>
      <c r="R30" s="10">
        <v>1</v>
      </c>
      <c r="S30" s="10">
        <v>0</v>
      </c>
      <c r="T30" s="11">
        <v>0</v>
      </c>
      <c r="U30" s="10">
        <v>0</v>
      </c>
      <c r="V30" s="10">
        <v>0</v>
      </c>
      <c r="W30" s="10">
        <v>2</v>
      </c>
      <c r="X30" s="10">
        <v>1</v>
      </c>
      <c r="Y30" s="74">
        <v>1</v>
      </c>
    </row>
    <row r="31" spans="1:25" ht="25.5">
      <c r="A31" s="14">
        <v>26</v>
      </c>
      <c r="B31" s="72" t="s">
        <v>55</v>
      </c>
      <c r="C31" s="73">
        <v>1</v>
      </c>
      <c r="D31" s="68" t="s">
        <v>461</v>
      </c>
      <c r="E31" s="65" t="s">
        <v>56</v>
      </c>
      <c r="F31" s="66">
        <v>38434</v>
      </c>
      <c r="G31" s="67" t="s">
        <v>28</v>
      </c>
      <c r="H31" s="68" t="s">
        <v>97</v>
      </c>
      <c r="I31" s="69" t="s">
        <v>521</v>
      </c>
      <c r="J31" s="70" t="s">
        <v>395</v>
      </c>
      <c r="K31" s="69" t="s">
        <v>521</v>
      </c>
      <c r="L31" s="64" t="s">
        <v>592</v>
      </c>
      <c r="M31" s="64" t="s">
        <v>592</v>
      </c>
      <c r="N31" s="64" t="s">
        <v>592</v>
      </c>
      <c r="O31" s="71" t="s">
        <v>592</v>
      </c>
      <c r="P31" s="51">
        <v>2</v>
      </c>
      <c r="Q31" s="10">
        <v>0</v>
      </c>
      <c r="R31" s="10">
        <v>2</v>
      </c>
      <c r="S31" s="10">
        <v>0</v>
      </c>
      <c r="T31" s="11">
        <v>0</v>
      </c>
      <c r="U31" s="10">
        <v>0</v>
      </c>
      <c r="V31" s="10">
        <v>0</v>
      </c>
      <c r="W31" s="10">
        <v>3</v>
      </c>
      <c r="X31" s="10">
        <v>1</v>
      </c>
      <c r="Y31" s="52">
        <v>1</v>
      </c>
    </row>
    <row r="32" spans="1:25" ht="12.75">
      <c r="A32" s="14">
        <v>27</v>
      </c>
      <c r="B32" s="72" t="s">
        <v>441</v>
      </c>
      <c r="C32" s="73">
        <v>1</v>
      </c>
      <c r="D32" s="64" t="s">
        <v>442</v>
      </c>
      <c r="E32" s="65" t="s">
        <v>606</v>
      </c>
      <c r="F32" s="66">
        <v>38425</v>
      </c>
      <c r="G32" s="67" t="s">
        <v>28</v>
      </c>
      <c r="H32" s="68" t="s">
        <v>467</v>
      </c>
      <c r="I32" s="69" t="s">
        <v>521</v>
      </c>
      <c r="J32" s="70" t="s">
        <v>395</v>
      </c>
      <c r="K32" s="69" t="s">
        <v>395</v>
      </c>
      <c r="L32" s="64" t="s">
        <v>517</v>
      </c>
      <c r="M32" s="64" t="s">
        <v>337</v>
      </c>
      <c r="N32" s="65" t="s">
        <v>336</v>
      </c>
      <c r="O32" s="71" t="s">
        <v>395</v>
      </c>
      <c r="P32" s="51">
        <v>6</v>
      </c>
      <c r="Q32" s="10">
        <v>2</v>
      </c>
      <c r="R32" s="10">
        <v>1</v>
      </c>
      <c r="S32" s="10">
        <v>0</v>
      </c>
      <c r="T32" s="11">
        <v>0</v>
      </c>
      <c r="U32" s="10">
        <v>0</v>
      </c>
      <c r="V32" s="10">
        <v>0.1</v>
      </c>
      <c r="W32" s="10">
        <v>0</v>
      </c>
      <c r="X32" s="10">
        <v>1</v>
      </c>
      <c r="Y32" s="52">
        <v>1</v>
      </c>
    </row>
    <row r="33" spans="1:25" ht="12.75">
      <c r="A33" s="14">
        <v>28</v>
      </c>
      <c r="B33" s="72" t="s">
        <v>383</v>
      </c>
      <c r="C33" s="73">
        <v>1</v>
      </c>
      <c r="D33" s="64" t="s">
        <v>26</v>
      </c>
      <c r="E33" s="65" t="s">
        <v>403</v>
      </c>
      <c r="F33" s="66">
        <v>38435</v>
      </c>
      <c r="G33" s="67" t="s">
        <v>28</v>
      </c>
      <c r="H33" s="68" t="s">
        <v>342</v>
      </c>
      <c r="I33" s="69"/>
      <c r="J33" s="70"/>
      <c r="K33" s="69" t="s">
        <v>521</v>
      </c>
      <c r="L33" s="64" t="s">
        <v>592</v>
      </c>
      <c r="M33" s="64" t="s">
        <v>592</v>
      </c>
      <c r="N33" s="64" t="s">
        <v>592</v>
      </c>
      <c r="O33" s="71" t="s">
        <v>592</v>
      </c>
      <c r="P33" s="51"/>
      <c r="Q33" s="10"/>
      <c r="R33" s="10"/>
      <c r="S33" s="10"/>
      <c r="T33" s="11"/>
      <c r="U33" s="10"/>
      <c r="V33" s="10"/>
      <c r="W33" s="10"/>
      <c r="X33" s="10"/>
      <c r="Y33" s="52"/>
    </row>
    <row r="34" spans="1:25" ht="12.75">
      <c r="A34" s="14">
        <v>29</v>
      </c>
      <c r="B34" s="72" t="s">
        <v>228</v>
      </c>
      <c r="C34" s="73">
        <v>1</v>
      </c>
      <c r="D34" s="64" t="s">
        <v>456</v>
      </c>
      <c r="E34" s="65" t="s">
        <v>314</v>
      </c>
      <c r="F34" s="66">
        <v>38434</v>
      </c>
      <c r="G34" s="67" t="s">
        <v>28</v>
      </c>
      <c r="H34" s="68" t="s">
        <v>518</v>
      </c>
      <c r="I34" s="69" t="s">
        <v>521</v>
      </c>
      <c r="J34" s="70" t="s">
        <v>395</v>
      </c>
      <c r="K34" s="69" t="s">
        <v>521</v>
      </c>
      <c r="L34" s="64" t="s">
        <v>592</v>
      </c>
      <c r="M34" s="64" t="s">
        <v>592</v>
      </c>
      <c r="N34" s="64" t="s">
        <v>592</v>
      </c>
      <c r="O34" s="71" t="s">
        <v>592</v>
      </c>
      <c r="P34" s="51">
        <v>3</v>
      </c>
      <c r="Q34" s="10">
        <v>3</v>
      </c>
      <c r="R34" s="10">
        <v>0</v>
      </c>
      <c r="S34" s="10">
        <v>0</v>
      </c>
      <c r="T34" s="11">
        <v>0</v>
      </c>
      <c r="U34" s="10">
        <v>0</v>
      </c>
      <c r="V34" s="10">
        <v>1</v>
      </c>
      <c r="W34" s="10">
        <v>1</v>
      </c>
      <c r="X34" s="10">
        <v>1</v>
      </c>
      <c r="Y34" s="52">
        <v>0</v>
      </c>
    </row>
    <row r="35" spans="1:25" ht="12.75">
      <c r="A35" s="14">
        <v>30</v>
      </c>
      <c r="B35" s="72" t="s">
        <v>450</v>
      </c>
      <c r="C35" s="73">
        <v>1</v>
      </c>
      <c r="D35" s="68" t="s">
        <v>455</v>
      </c>
      <c r="E35" s="64"/>
      <c r="F35" s="66">
        <v>38438</v>
      </c>
      <c r="G35" s="67" t="s">
        <v>28</v>
      </c>
      <c r="H35" s="68" t="s">
        <v>430</v>
      </c>
      <c r="I35" s="69" t="s">
        <v>521</v>
      </c>
      <c r="J35" s="70" t="s">
        <v>521</v>
      </c>
      <c r="K35" s="69" t="s">
        <v>395</v>
      </c>
      <c r="L35" s="64" t="s">
        <v>593</v>
      </c>
      <c r="M35" s="64"/>
      <c r="N35" s="64"/>
      <c r="O35" s="76" t="s">
        <v>395</v>
      </c>
      <c r="P35" s="51"/>
      <c r="Q35" s="10"/>
      <c r="R35" s="10"/>
      <c r="S35" s="10"/>
      <c r="T35" s="11"/>
      <c r="U35" s="10"/>
      <c r="V35" s="10"/>
      <c r="W35" s="10"/>
      <c r="X35" s="10"/>
      <c r="Y35" s="52"/>
    </row>
    <row r="36" spans="1:25" ht="12.75">
      <c r="A36" s="14">
        <v>31</v>
      </c>
      <c r="B36" s="54" t="s">
        <v>445</v>
      </c>
      <c r="C36" s="73">
        <v>1</v>
      </c>
      <c r="D36" s="68"/>
      <c r="E36" s="65"/>
      <c r="F36" s="66"/>
      <c r="G36" s="67" t="s">
        <v>28</v>
      </c>
      <c r="H36" s="68"/>
      <c r="I36" s="69"/>
      <c r="J36" s="70"/>
      <c r="K36" s="69"/>
      <c r="L36" s="41"/>
      <c r="M36" s="41"/>
      <c r="N36" s="41"/>
      <c r="O36" s="47"/>
      <c r="P36" s="51"/>
      <c r="Q36" s="10"/>
      <c r="R36" s="10"/>
      <c r="S36" s="10"/>
      <c r="T36" s="11"/>
      <c r="U36" s="10"/>
      <c r="V36" s="10"/>
      <c r="W36" s="10"/>
      <c r="X36" s="10"/>
      <c r="Y36" s="52"/>
    </row>
    <row r="37" spans="1:25" ht="12.75">
      <c r="A37" s="14">
        <v>32</v>
      </c>
      <c r="B37" s="72" t="s">
        <v>428</v>
      </c>
      <c r="C37" s="73">
        <v>1</v>
      </c>
      <c r="D37" s="64" t="s">
        <v>429</v>
      </c>
      <c r="E37" s="65" t="s">
        <v>420</v>
      </c>
      <c r="F37" s="66">
        <v>38426</v>
      </c>
      <c r="G37" s="67" t="s">
        <v>28</v>
      </c>
      <c r="H37" s="68" t="s">
        <v>422</v>
      </c>
      <c r="I37" s="69" t="s">
        <v>521</v>
      </c>
      <c r="J37" s="70" t="s">
        <v>521</v>
      </c>
      <c r="K37" s="69" t="s">
        <v>521</v>
      </c>
      <c r="L37" s="41" t="s">
        <v>592</v>
      </c>
      <c r="M37" s="41" t="s">
        <v>592</v>
      </c>
      <c r="N37" s="41" t="s">
        <v>592</v>
      </c>
      <c r="O37" s="47" t="s">
        <v>592</v>
      </c>
      <c r="P37" s="51">
        <v>0</v>
      </c>
      <c r="Q37" s="10">
        <v>0</v>
      </c>
      <c r="R37" s="10">
        <v>0</v>
      </c>
      <c r="S37" s="10">
        <v>0</v>
      </c>
      <c r="T37" s="11">
        <v>0</v>
      </c>
      <c r="U37" s="10">
        <v>0</v>
      </c>
      <c r="V37" s="10">
        <f>0.1+0.667</f>
        <v>0.767</v>
      </c>
      <c r="W37" s="10">
        <v>0</v>
      </c>
      <c r="X37" s="10">
        <v>2</v>
      </c>
      <c r="Y37" s="52">
        <v>1</v>
      </c>
    </row>
    <row r="38" spans="1:25" ht="12.75">
      <c r="A38" s="14">
        <v>33</v>
      </c>
      <c r="B38" s="72" t="s">
        <v>504</v>
      </c>
      <c r="C38" s="73">
        <v>2</v>
      </c>
      <c r="D38" s="64" t="s">
        <v>413</v>
      </c>
      <c r="E38" s="77" t="s">
        <v>483</v>
      </c>
      <c r="F38" s="66">
        <v>38412</v>
      </c>
      <c r="G38" s="67" t="s">
        <v>28</v>
      </c>
      <c r="H38" s="68" t="s">
        <v>591</v>
      </c>
      <c r="I38" s="69"/>
      <c r="J38" s="70"/>
      <c r="K38" s="69" t="s">
        <v>521</v>
      </c>
      <c r="L38" s="41" t="s">
        <v>592</v>
      </c>
      <c r="M38" s="41" t="s">
        <v>592</v>
      </c>
      <c r="N38" s="41" t="s">
        <v>592</v>
      </c>
      <c r="O38" s="47" t="s">
        <v>592</v>
      </c>
      <c r="P38" s="51">
        <f>2+3</f>
        <v>5</v>
      </c>
      <c r="Q38" s="10">
        <f>1+3</f>
        <v>4</v>
      </c>
      <c r="R38" s="10">
        <f>2+1</f>
        <v>3</v>
      </c>
      <c r="S38" s="10">
        <f>4+0</f>
        <v>4</v>
      </c>
      <c r="T38" s="11">
        <f>0+0</f>
        <v>0</v>
      </c>
      <c r="U38" s="10">
        <f>0+0</f>
        <v>0</v>
      </c>
      <c r="V38" s="10">
        <f>1+0.2</f>
        <v>1.2</v>
      </c>
      <c r="W38" s="10">
        <f>0+0</f>
        <v>0</v>
      </c>
      <c r="X38" s="10">
        <f>0+0</f>
        <v>0</v>
      </c>
      <c r="Y38" s="52">
        <f>1+1</f>
        <v>2</v>
      </c>
    </row>
    <row r="39" spans="1:25" ht="12.75">
      <c r="A39" s="14">
        <v>34</v>
      </c>
      <c r="B39" s="72" t="s">
        <v>156</v>
      </c>
      <c r="C39" s="73">
        <v>1</v>
      </c>
      <c r="D39" s="64" t="s">
        <v>282</v>
      </c>
      <c r="E39" s="65" t="s">
        <v>281</v>
      </c>
      <c r="F39" s="66">
        <v>38430</v>
      </c>
      <c r="G39" s="67" t="s">
        <v>28</v>
      </c>
      <c r="H39" s="68" t="s">
        <v>283</v>
      </c>
      <c r="I39" s="69" t="s">
        <v>521</v>
      </c>
      <c r="J39" s="70" t="s">
        <v>521</v>
      </c>
      <c r="K39" s="69" t="s">
        <v>521</v>
      </c>
      <c r="L39" s="64" t="s">
        <v>592</v>
      </c>
      <c r="M39" s="64" t="s">
        <v>592</v>
      </c>
      <c r="N39" s="64" t="s">
        <v>592</v>
      </c>
      <c r="O39" s="71" t="s">
        <v>592</v>
      </c>
      <c r="P39" s="51"/>
      <c r="Q39" s="10"/>
      <c r="R39" s="10"/>
      <c r="S39" s="10"/>
      <c r="T39" s="11"/>
      <c r="U39" s="10"/>
      <c r="V39" s="10"/>
      <c r="W39" s="10"/>
      <c r="X39" s="10"/>
      <c r="Y39" s="52"/>
    </row>
    <row r="40" spans="1:25" ht="42.75" customHeight="1">
      <c r="A40" s="14">
        <v>35</v>
      </c>
      <c r="B40" s="54" t="s">
        <v>304</v>
      </c>
      <c r="C40" s="73">
        <v>7</v>
      </c>
      <c r="D40" s="68" t="s">
        <v>400</v>
      </c>
      <c r="E40" s="65" t="s">
        <v>426</v>
      </c>
      <c r="F40" s="66">
        <v>38426</v>
      </c>
      <c r="G40" s="67" t="s">
        <v>28</v>
      </c>
      <c r="H40" s="68" t="s">
        <v>333</v>
      </c>
      <c r="I40" s="69" t="s">
        <v>521</v>
      </c>
      <c r="J40" s="70"/>
      <c r="K40" s="69" t="s">
        <v>395</v>
      </c>
      <c r="L40" s="64" t="s">
        <v>411</v>
      </c>
      <c r="M40" s="64"/>
      <c r="N40" s="78" t="s">
        <v>426</v>
      </c>
      <c r="O40" s="71" t="s">
        <v>521</v>
      </c>
      <c r="P40" s="51">
        <v>0</v>
      </c>
      <c r="Q40" s="10">
        <v>0</v>
      </c>
      <c r="R40" s="10">
        <v>0</v>
      </c>
      <c r="S40" s="10">
        <v>0</v>
      </c>
      <c r="T40" s="11">
        <v>0</v>
      </c>
      <c r="U40" s="10">
        <v>0</v>
      </c>
      <c r="V40" s="10"/>
      <c r="W40" s="10">
        <v>15</v>
      </c>
      <c r="X40" s="10">
        <v>7</v>
      </c>
      <c r="Y40" s="52">
        <v>0</v>
      </c>
    </row>
    <row r="41" spans="1:25" ht="16.5" customHeight="1">
      <c r="A41" s="14">
        <v>35</v>
      </c>
      <c r="B41" s="54" t="s">
        <v>305</v>
      </c>
      <c r="C41" s="73">
        <v>2</v>
      </c>
      <c r="D41" s="68" t="s">
        <v>400</v>
      </c>
      <c r="E41" s="65" t="s">
        <v>426</v>
      </c>
      <c r="F41" s="66">
        <v>38426</v>
      </c>
      <c r="G41" s="67" t="s">
        <v>28</v>
      </c>
      <c r="H41" s="68" t="s">
        <v>355</v>
      </c>
      <c r="I41" s="69" t="s">
        <v>521</v>
      </c>
      <c r="J41" s="70"/>
      <c r="K41" s="69" t="s">
        <v>395</v>
      </c>
      <c r="L41" s="64" t="s">
        <v>411</v>
      </c>
      <c r="M41" s="64"/>
      <c r="N41" s="78" t="s">
        <v>426</v>
      </c>
      <c r="O41" s="71" t="s">
        <v>521</v>
      </c>
      <c r="P41" s="51">
        <v>0</v>
      </c>
      <c r="Q41" s="10">
        <v>0</v>
      </c>
      <c r="R41" s="10">
        <v>0</v>
      </c>
      <c r="S41" s="10">
        <v>0</v>
      </c>
      <c r="T41" s="11">
        <v>0</v>
      </c>
      <c r="U41" s="10">
        <v>0</v>
      </c>
      <c r="V41" s="10"/>
      <c r="W41" s="10">
        <v>4</v>
      </c>
      <c r="X41" s="10">
        <v>2</v>
      </c>
      <c r="Y41" s="52">
        <v>0</v>
      </c>
    </row>
    <row r="42" spans="1:25" ht="16.5" customHeight="1">
      <c r="A42" s="14">
        <v>35</v>
      </c>
      <c r="B42" s="54" t="s">
        <v>297</v>
      </c>
      <c r="C42" s="73">
        <v>16</v>
      </c>
      <c r="D42" s="68" t="s">
        <v>494</v>
      </c>
      <c r="E42" s="65" t="s">
        <v>426</v>
      </c>
      <c r="F42" s="66">
        <v>38426</v>
      </c>
      <c r="G42" s="67" t="s">
        <v>28</v>
      </c>
      <c r="H42" s="68" t="s">
        <v>330</v>
      </c>
      <c r="I42" s="69" t="s">
        <v>521</v>
      </c>
      <c r="J42" s="70" t="s">
        <v>521</v>
      </c>
      <c r="K42" s="69" t="s">
        <v>395</v>
      </c>
      <c r="L42" s="64" t="s">
        <v>411</v>
      </c>
      <c r="M42" s="64"/>
      <c r="N42" s="78" t="s">
        <v>426</v>
      </c>
      <c r="O42" s="71" t="s">
        <v>521</v>
      </c>
      <c r="P42" s="51">
        <v>0</v>
      </c>
      <c r="Q42" s="10">
        <v>0</v>
      </c>
      <c r="R42" s="10">
        <v>0</v>
      </c>
      <c r="S42" s="10">
        <v>0</v>
      </c>
      <c r="T42" s="11">
        <v>0</v>
      </c>
      <c r="U42" s="10">
        <v>0</v>
      </c>
      <c r="V42" s="10">
        <v>8</v>
      </c>
      <c r="W42" s="10">
        <v>31</v>
      </c>
      <c r="X42" s="10">
        <v>16</v>
      </c>
      <c r="Y42" s="52">
        <v>0</v>
      </c>
    </row>
    <row r="43" spans="1:25" ht="51">
      <c r="A43" s="14">
        <v>36</v>
      </c>
      <c r="B43" s="53" t="s">
        <v>356</v>
      </c>
      <c r="C43" s="7">
        <v>4</v>
      </c>
      <c r="D43" s="68" t="s">
        <v>400</v>
      </c>
      <c r="E43" s="65" t="s">
        <v>426</v>
      </c>
      <c r="F43" s="66">
        <v>38426</v>
      </c>
      <c r="G43" s="79" t="s">
        <v>28</v>
      </c>
      <c r="H43" s="9" t="s">
        <v>352</v>
      </c>
      <c r="I43" s="69" t="s">
        <v>521</v>
      </c>
      <c r="J43" s="70"/>
      <c r="K43" s="69" t="s">
        <v>395</v>
      </c>
      <c r="L43" s="41" t="s">
        <v>411</v>
      </c>
      <c r="M43" s="41"/>
      <c r="N43" s="80" t="s">
        <v>426</v>
      </c>
      <c r="O43" s="47" t="s">
        <v>521</v>
      </c>
      <c r="P43" s="51">
        <v>0</v>
      </c>
      <c r="Q43" s="10">
        <v>0</v>
      </c>
      <c r="R43" s="10">
        <v>0</v>
      </c>
      <c r="S43" s="10">
        <v>0</v>
      </c>
      <c r="T43" s="11">
        <v>0</v>
      </c>
      <c r="U43" s="10">
        <v>0</v>
      </c>
      <c r="V43" s="10"/>
      <c r="W43" s="10">
        <v>8</v>
      </c>
      <c r="X43" s="10">
        <v>4</v>
      </c>
      <c r="Y43" s="52">
        <v>0</v>
      </c>
    </row>
    <row r="44" spans="1:25" ht="15.75" customHeight="1">
      <c r="A44" s="14">
        <v>37</v>
      </c>
      <c r="B44" s="53" t="s">
        <v>306</v>
      </c>
      <c r="C44" s="7">
        <v>9</v>
      </c>
      <c r="D44" s="68" t="s">
        <v>400</v>
      </c>
      <c r="E44" s="65" t="s">
        <v>426</v>
      </c>
      <c r="F44" s="66">
        <v>38426</v>
      </c>
      <c r="G44" s="79" t="s">
        <v>28</v>
      </c>
      <c r="H44" s="9" t="s">
        <v>409</v>
      </c>
      <c r="I44" s="69" t="s">
        <v>521</v>
      </c>
      <c r="J44" s="70"/>
      <c r="K44" s="69" t="s">
        <v>395</v>
      </c>
      <c r="L44" s="64" t="s">
        <v>411</v>
      </c>
      <c r="M44" s="64"/>
      <c r="N44" s="78" t="s">
        <v>426</v>
      </c>
      <c r="O44" s="71" t="s">
        <v>521</v>
      </c>
      <c r="P44" s="51">
        <v>0</v>
      </c>
      <c r="Q44" s="10">
        <v>0</v>
      </c>
      <c r="R44" s="10">
        <v>0</v>
      </c>
      <c r="S44" s="10">
        <v>0</v>
      </c>
      <c r="T44" s="11">
        <v>0</v>
      </c>
      <c r="U44" s="10">
        <v>0</v>
      </c>
      <c r="V44" s="10">
        <v>5</v>
      </c>
      <c r="W44" s="10">
        <v>18</v>
      </c>
      <c r="X44" s="10">
        <v>9</v>
      </c>
      <c r="Y44" s="52">
        <v>0</v>
      </c>
    </row>
    <row r="45" spans="1:25" ht="51">
      <c r="A45" s="14">
        <v>38</v>
      </c>
      <c r="B45" s="54" t="s">
        <v>298</v>
      </c>
      <c r="C45" s="73">
        <v>3</v>
      </c>
      <c r="D45" s="68" t="s">
        <v>400</v>
      </c>
      <c r="E45" s="65" t="s">
        <v>426</v>
      </c>
      <c r="F45" s="66">
        <v>38426</v>
      </c>
      <c r="G45" s="67" t="s">
        <v>28</v>
      </c>
      <c r="H45" s="68" t="s">
        <v>354</v>
      </c>
      <c r="I45" s="69" t="s">
        <v>521</v>
      </c>
      <c r="J45" s="70"/>
      <c r="K45" s="69" t="s">
        <v>395</v>
      </c>
      <c r="L45" s="64" t="s">
        <v>411</v>
      </c>
      <c r="M45" s="64"/>
      <c r="N45" s="78" t="s">
        <v>426</v>
      </c>
      <c r="O45" s="71" t="s">
        <v>521</v>
      </c>
      <c r="P45" s="51">
        <v>0</v>
      </c>
      <c r="Q45" s="10">
        <v>0</v>
      </c>
      <c r="R45" s="10">
        <v>0</v>
      </c>
      <c r="S45" s="10">
        <v>0</v>
      </c>
      <c r="T45" s="11">
        <v>0</v>
      </c>
      <c r="U45" s="10">
        <v>0</v>
      </c>
      <c r="V45" s="10"/>
      <c r="W45" s="10">
        <v>6</v>
      </c>
      <c r="X45" s="10">
        <v>3</v>
      </c>
      <c r="Y45" s="52">
        <v>0</v>
      </c>
    </row>
    <row r="46" spans="1:25" ht="51">
      <c r="A46" s="14">
        <v>39</v>
      </c>
      <c r="B46" s="54" t="s">
        <v>299</v>
      </c>
      <c r="C46" s="73">
        <v>2</v>
      </c>
      <c r="D46" s="68" t="s">
        <v>400</v>
      </c>
      <c r="E46" s="65" t="s">
        <v>426</v>
      </c>
      <c r="F46" s="66">
        <v>38426</v>
      </c>
      <c r="G46" s="67" t="s">
        <v>28</v>
      </c>
      <c r="H46" s="68" t="s">
        <v>410</v>
      </c>
      <c r="I46" s="69" t="s">
        <v>521</v>
      </c>
      <c r="J46" s="70"/>
      <c r="K46" s="69" t="s">
        <v>395</v>
      </c>
      <c r="L46" s="41" t="s">
        <v>411</v>
      </c>
      <c r="M46" s="41"/>
      <c r="N46" s="80" t="s">
        <v>426</v>
      </c>
      <c r="O46" s="47" t="s">
        <v>521</v>
      </c>
      <c r="P46" s="51">
        <v>0</v>
      </c>
      <c r="Q46" s="10">
        <v>0</v>
      </c>
      <c r="R46" s="10">
        <v>0</v>
      </c>
      <c r="S46" s="10">
        <v>0</v>
      </c>
      <c r="T46" s="11">
        <v>0</v>
      </c>
      <c r="U46" s="10">
        <v>0</v>
      </c>
      <c r="V46" s="10"/>
      <c r="W46" s="10">
        <v>4</v>
      </c>
      <c r="X46" s="10">
        <v>2</v>
      </c>
      <c r="Y46" s="52">
        <v>0</v>
      </c>
    </row>
    <row r="47" spans="1:25" ht="51">
      <c r="A47" s="14">
        <v>40</v>
      </c>
      <c r="B47" s="53" t="s">
        <v>300</v>
      </c>
      <c r="C47" s="7">
        <v>24</v>
      </c>
      <c r="D47" s="9" t="s">
        <v>400</v>
      </c>
      <c r="E47" s="42" t="s">
        <v>426</v>
      </c>
      <c r="F47" s="43">
        <v>38426</v>
      </c>
      <c r="G47" s="79" t="s">
        <v>28</v>
      </c>
      <c r="H47" s="9" t="s">
        <v>331</v>
      </c>
      <c r="I47" s="45" t="s">
        <v>521</v>
      </c>
      <c r="J47" s="46"/>
      <c r="K47" s="69" t="s">
        <v>395</v>
      </c>
      <c r="L47" s="64" t="s">
        <v>411</v>
      </c>
      <c r="M47" s="64"/>
      <c r="N47" s="78" t="s">
        <v>426</v>
      </c>
      <c r="O47" s="71" t="s">
        <v>521</v>
      </c>
      <c r="P47" s="51">
        <v>0</v>
      </c>
      <c r="Q47" s="10">
        <v>0</v>
      </c>
      <c r="R47" s="10">
        <v>0</v>
      </c>
      <c r="S47" s="10">
        <v>0</v>
      </c>
      <c r="T47" s="11">
        <v>0</v>
      </c>
      <c r="U47" s="10">
        <v>0</v>
      </c>
      <c r="V47" s="10"/>
      <c r="W47" s="10">
        <v>31</v>
      </c>
      <c r="X47" s="10">
        <v>13</v>
      </c>
      <c r="Y47" s="52">
        <v>0</v>
      </c>
    </row>
    <row r="48" spans="1:25" ht="51">
      <c r="A48" s="14">
        <v>41</v>
      </c>
      <c r="B48" s="53" t="s">
        <v>301</v>
      </c>
      <c r="C48" s="7">
        <v>4</v>
      </c>
      <c r="D48" s="9" t="s">
        <v>400</v>
      </c>
      <c r="E48" s="42" t="s">
        <v>426</v>
      </c>
      <c r="F48" s="43">
        <v>38426</v>
      </c>
      <c r="G48" s="79" t="s">
        <v>28</v>
      </c>
      <c r="H48" s="9" t="s">
        <v>353</v>
      </c>
      <c r="I48" s="45" t="s">
        <v>521</v>
      </c>
      <c r="J48" s="46"/>
      <c r="K48" s="45" t="s">
        <v>395</v>
      </c>
      <c r="L48" s="41" t="s">
        <v>411</v>
      </c>
      <c r="M48" s="41"/>
      <c r="N48" s="80" t="s">
        <v>426</v>
      </c>
      <c r="O48" s="47" t="s">
        <v>521</v>
      </c>
      <c r="P48" s="51">
        <v>0</v>
      </c>
      <c r="Q48" s="10">
        <v>0</v>
      </c>
      <c r="R48" s="10">
        <v>0</v>
      </c>
      <c r="S48" s="10">
        <v>0</v>
      </c>
      <c r="T48" s="11">
        <v>0</v>
      </c>
      <c r="U48" s="10">
        <v>0</v>
      </c>
      <c r="V48" s="10"/>
      <c r="W48" s="10">
        <v>8</v>
      </c>
      <c r="X48" s="10">
        <v>4</v>
      </c>
      <c r="Y48" s="52">
        <v>0</v>
      </c>
    </row>
    <row r="49" spans="1:25" ht="25.5" customHeight="1">
      <c r="A49" s="14">
        <v>42</v>
      </c>
      <c r="B49" s="53" t="s">
        <v>302</v>
      </c>
      <c r="C49" s="7">
        <v>8</v>
      </c>
      <c r="D49" s="9" t="s">
        <v>400</v>
      </c>
      <c r="E49" s="42" t="s">
        <v>426</v>
      </c>
      <c r="F49" s="43">
        <v>38426</v>
      </c>
      <c r="G49" s="79" t="s">
        <v>28</v>
      </c>
      <c r="H49" s="9" t="s">
        <v>351</v>
      </c>
      <c r="I49" s="45" t="s">
        <v>521</v>
      </c>
      <c r="J49" s="46"/>
      <c r="K49" s="69" t="s">
        <v>395</v>
      </c>
      <c r="L49" s="41" t="s">
        <v>411</v>
      </c>
      <c r="M49" s="41"/>
      <c r="N49" s="80" t="s">
        <v>426</v>
      </c>
      <c r="O49" s="47" t="s">
        <v>521</v>
      </c>
      <c r="P49" s="51">
        <v>0</v>
      </c>
      <c r="Q49" s="10">
        <v>0</v>
      </c>
      <c r="R49" s="10">
        <v>0</v>
      </c>
      <c r="S49" s="10">
        <v>0</v>
      </c>
      <c r="T49" s="11">
        <v>0</v>
      </c>
      <c r="U49" s="10">
        <v>0</v>
      </c>
      <c r="V49" s="10"/>
      <c r="W49" s="10">
        <v>12</v>
      </c>
      <c r="X49" s="10">
        <v>8</v>
      </c>
      <c r="Y49" s="52">
        <v>0</v>
      </c>
    </row>
    <row r="50" spans="1:25" ht="51">
      <c r="A50" s="14">
        <v>43</v>
      </c>
      <c r="B50" s="53" t="s">
        <v>303</v>
      </c>
      <c r="C50" s="7">
        <v>7</v>
      </c>
      <c r="D50" s="9" t="s">
        <v>400</v>
      </c>
      <c r="E50" s="42" t="s">
        <v>426</v>
      </c>
      <c r="F50" s="43">
        <v>38426</v>
      </c>
      <c r="G50" s="79" t="s">
        <v>28</v>
      </c>
      <c r="H50" s="9" t="s">
        <v>332</v>
      </c>
      <c r="I50" s="45" t="s">
        <v>521</v>
      </c>
      <c r="J50" s="46"/>
      <c r="K50" s="45" t="s">
        <v>395</v>
      </c>
      <c r="L50" s="41" t="s">
        <v>411</v>
      </c>
      <c r="M50" s="41"/>
      <c r="N50" s="80" t="s">
        <v>426</v>
      </c>
      <c r="O50" s="47" t="s">
        <v>521</v>
      </c>
      <c r="P50" s="51">
        <v>0</v>
      </c>
      <c r="Q50" s="10">
        <v>0</v>
      </c>
      <c r="R50" s="10">
        <v>0</v>
      </c>
      <c r="S50" s="10">
        <v>0</v>
      </c>
      <c r="T50" s="11">
        <v>0</v>
      </c>
      <c r="U50" s="10">
        <v>0</v>
      </c>
      <c r="V50" s="10">
        <v>3</v>
      </c>
      <c r="W50" s="10">
        <v>12</v>
      </c>
      <c r="X50" s="10">
        <v>3</v>
      </c>
      <c r="Y50" s="52">
        <v>0</v>
      </c>
    </row>
    <row r="51" spans="1:25" ht="12.75">
      <c r="A51" s="14">
        <v>44</v>
      </c>
      <c r="B51" s="53" t="s">
        <v>525</v>
      </c>
      <c r="C51" s="7">
        <v>2</v>
      </c>
      <c r="D51" s="9" t="s">
        <v>526</v>
      </c>
      <c r="E51" s="42"/>
      <c r="F51" s="43">
        <v>38441</v>
      </c>
      <c r="G51" s="79" t="s">
        <v>28</v>
      </c>
      <c r="H51" s="9" t="s">
        <v>527</v>
      </c>
      <c r="I51" s="45" t="s">
        <v>521</v>
      </c>
      <c r="J51" s="46"/>
      <c r="K51" s="45" t="s">
        <v>521</v>
      </c>
      <c r="L51" s="41" t="s">
        <v>592</v>
      </c>
      <c r="M51" s="41" t="s">
        <v>592</v>
      </c>
      <c r="N51" s="41" t="s">
        <v>592</v>
      </c>
      <c r="O51" s="47" t="s">
        <v>592</v>
      </c>
      <c r="P51" s="51">
        <f>6+4</f>
        <v>10</v>
      </c>
      <c r="Q51" s="10">
        <f>0+0</f>
        <v>0</v>
      </c>
      <c r="R51" s="10">
        <f>0+0</f>
        <v>0</v>
      </c>
      <c r="S51" s="10">
        <f>0+0</f>
        <v>0</v>
      </c>
      <c r="T51" s="11">
        <f>2+0</f>
        <v>2</v>
      </c>
      <c r="U51" s="10">
        <f>1+0</f>
        <v>1</v>
      </c>
      <c r="V51" s="10">
        <f>0+0</f>
        <v>0</v>
      </c>
      <c r="W51" s="10">
        <f>2+1</f>
        <v>3</v>
      </c>
      <c r="X51" s="10">
        <f>1+1</f>
        <v>2</v>
      </c>
      <c r="Y51" s="52">
        <f>1+0</f>
        <v>1</v>
      </c>
    </row>
    <row r="52" spans="1:25" ht="12.75">
      <c r="A52" s="14">
        <v>45</v>
      </c>
      <c r="B52" s="53" t="s">
        <v>391</v>
      </c>
      <c r="C52" s="7">
        <v>1</v>
      </c>
      <c r="D52" s="9"/>
      <c r="E52" s="42"/>
      <c r="F52" s="43"/>
      <c r="G52" s="79" t="s">
        <v>28</v>
      </c>
      <c r="H52" s="9"/>
      <c r="I52" s="45"/>
      <c r="J52" s="46"/>
      <c r="K52" s="69"/>
      <c r="L52" s="41"/>
      <c r="M52" s="41"/>
      <c r="N52" s="41"/>
      <c r="O52" s="47"/>
      <c r="P52" s="51"/>
      <c r="Q52" s="10"/>
      <c r="R52" s="10"/>
      <c r="S52" s="10"/>
      <c r="T52" s="11"/>
      <c r="U52" s="10"/>
      <c r="V52" s="10"/>
      <c r="W52" s="10"/>
      <c r="X52" s="10"/>
      <c r="Y52" s="52"/>
    </row>
    <row r="53" spans="1:25" ht="12.75">
      <c r="A53" s="14">
        <v>46</v>
      </c>
      <c r="B53" s="40" t="s">
        <v>431</v>
      </c>
      <c r="C53" s="7">
        <v>1</v>
      </c>
      <c r="D53" s="41" t="s">
        <v>27</v>
      </c>
      <c r="E53" s="42" t="s">
        <v>432</v>
      </c>
      <c r="F53" s="43">
        <v>38416</v>
      </c>
      <c r="G53" s="79" t="s">
        <v>28</v>
      </c>
      <c r="H53" s="9" t="s">
        <v>433</v>
      </c>
      <c r="I53" s="45" t="s">
        <v>521</v>
      </c>
      <c r="J53" s="46" t="s">
        <v>521</v>
      </c>
      <c r="K53" s="69" t="s">
        <v>521</v>
      </c>
      <c r="L53" s="41" t="s">
        <v>592</v>
      </c>
      <c r="M53" s="41" t="s">
        <v>592</v>
      </c>
      <c r="N53" s="41" t="s">
        <v>592</v>
      </c>
      <c r="O53" s="47" t="s">
        <v>592</v>
      </c>
      <c r="P53" s="51"/>
      <c r="Q53" s="10"/>
      <c r="R53" s="10"/>
      <c r="S53" s="10"/>
      <c r="T53" s="11"/>
      <c r="U53" s="10"/>
      <c r="V53" s="10"/>
      <c r="W53" s="10"/>
      <c r="X53" s="10"/>
      <c r="Y53" s="52"/>
    </row>
    <row r="54" spans="1:25" ht="12.75">
      <c r="A54" s="14">
        <v>47</v>
      </c>
      <c r="B54" s="53" t="s">
        <v>155</v>
      </c>
      <c r="C54" s="81">
        <v>1</v>
      </c>
      <c r="D54" s="41"/>
      <c r="E54" s="42" t="s">
        <v>25</v>
      </c>
      <c r="F54" s="43">
        <v>38432</v>
      </c>
      <c r="G54" s="79" t="s">
        <v>28</v>
      </c>
      <c r="H54" s="9" t="s">
        <v>288</v>
      </c>
      <c r="I54" s="45" t="s">
        <v>521</v>
      </c>
      <c r="J54" s="46" t="s">
        <v>521</v>
      </c>
      <c r="K54" s="69" t="s">
        <v>521</v>
      </c>
      <c r="L54" s="41" t="s">
        <v>592</v>
      </c>
      <c r="M54" s="41" t="s">
        <v>592</v>
      </c>
      <c r="N54" s="41" t="s">
        <v>592</v>
      </c>
      <c r="O54" s="47" t="s">
        <v>592</v>
      </c>
      <c r="P54" s="51"/>
      <c r="Q54" s="10"/>
      <c r="R54" s="10"/>
      <c r="S54" s="10"/>
      <c r="T54" s="11"/>
      <c r="U54" s="10"/>
      <c r="V54" s="10"/>
      <c r="W54" s="10"/>
      <c r="X54" s="10"/>
      <c r="Y54" s="52"/>
    </row>
    <row r="55" spans="1:25" ht="12.75">
      <c r="A55" s="14">
        <v>48</v>
      </c>
      <c r="B55" s="40" t="s">
        <v>153</v>
      </c>
      <c r="C55" s="7">
        <v>1</v>
      </c>
      <c r="D55" s="41" t="s">
        <v>154</v>
      </c>
      <c r="E55" s="42" t="s">
        <v>8</v>
      </c>
      <c r="F55" s="43">
        <v>38441</v>
      </c>
      <c r="G55" s="79" t="s">
        <v>28</v>
      </c>
      <c r="H55" s="126" t="s">
        <v>608</v>
      </c>
      <c r="I55" s="45"/>
      <c r="J55" s="46"/>
      <c r="K55" s="45" t="s">
        <v>521</v>
      </c>
      <c r="L55" s="41" t="s">
        <v>592</v>
      </c>
      <c r="M55" s="41" t="s">
        <v>592</v>
      </c>
      <c r="N55" s="41" t="s">
        <v>592</v>
      </c>
      <c r="O55" s="47" t="s">
        <v>592</v>
      </c>
      <c r="P55" s="51">
        <v>3</v>
      </c>
      <c r="Q55" s="10">
        <v>0</v>
      </c>
      <c r="R55" s="10">
        <v>0</v>
      </c>
      <c r="S55" s="10">
        <v>0</v>
      </c>
      <c r="T55" s="11">
        <v>0</v>
      </c>
      <c r="U55" s="10">
        <v>0</v>
      </c>
      <c r="V55" s="10">
        <v>1</v>
      </c>
      <c r="W55" s="10">
        <v>0</v>
      </c>
      <c r="X55" s="10">
        <v>1</v>
      </c>
      <c r="Y55" s="52"/>
    </row>
    <row r="56" spans="1:25" ht="25.5">
      <c r="A56" s="14">
        <v>49</v>
      </c>
      <c r="B56" s="40" t="s">
        <v>227</v>
      </c>
      <c r="C56" s="7">
        <v>1</v>
      </c>
      <c r="D56" s="64" t="s">
        <v>53</v>
      </c>
      <c r="E56" s="80" t="s">
        <v>505</v>
      </c>
      <c r="F56" s="43">
        <v>38430</v>
      </c>
      <c r="G56" s="79" t="s">
        <v>28</v>
      </c>
      <c r="H56" s="9" t="s">
        <v>278</v>
      </c>
      <c r="I56" s="45" t="s">
        <v>521</v>
      </c>
      <c r="J56" s="46" t="s">
        <v>521</v>
      </c>
      <c r="K56" s="45" t="s">
        <v>395</v>
      </c>
      <c r="L56" s="41" t="s">
        <v>538</v>
      </c>
      <c r="M56" s="41"/>
      <c r="N56" s="41"/>
      <c r="O56" s="47" t="s">
        <v>395</v>
      </c>
      <c r="P56" s="51">
        <v>5</v>
      </c>
      <c r="Q56" s="10">
        <v>0</v>
      </c>
      <c r="R56" s="10">
        <v>1</v>
      </c>
      <c r="S56" s="10">
        <v>0</v>
      </c>
      <c r="T56" s="11">
        <v>0</v>
      </c>
      <c r="U56" s="10">
        <v>0</v>
      </c>
      <c r="V56" s="10">
        <v>0.5</v>
      </c>
      <c r="W56" s="10">
        <v>1</v>
      </c>
      <c r="X56" s="10">
        <v>1</v>
      </c>
      <c r="Y56" s="52">
        <v>0</v>
      </c>
    </row>
    <row r="57" spans="1:25" ht="12.75">
      <c r="A57" s="14">
        <v>50</v>
      </c>
      <c r="B57" s="53" t="s">
        <v>286</v>
      </c>
      <c r="C57" s="82">
        <v>1</v>
      </c>
      <c r="D57" s="9"/>
      <c r="E57" s="42"/>
      <c r="F57" s="43"/>
      <c r="G57" s="79" t="s">
        <v>28</v>
      </c>
      <c r="H57" s="9"/>
      <c r="I57" s="45"/>
      <c r="J57" s="46"/>
      <c r="K57" s="45"/>
      <c r="L57" s="41"/>
      <c r="M57" s="41"/>
      <c r="N57" s="41"/>
      <c r="O57" s="47"/>
      <c r="P57" s="51"/>
      <c r="Q57" s="10"/>
      <c r="R57" s="10"/>
      <c r="S57" s="10"/>
      <c r="T57" s="11"/>
      <c r="U57" s="10"/>
      <c r="V57" s="10"/>
      <c r="W57" s="10"/>
      <c r="X57" s="10"/>
      <c r="Y57" s="52"/>
    </row>
    <row r="58" spans="1:25" ht="12.75">
      <c r="A58" s="14">
        <v>51</v>
      </c>
      <c r="B58" s="53" t="s">
        <v>9</v>
      </c>
      <c r="C58" s="82">
        <v>1</v>
      </c>
      <c r="D58" s="9" t="s">
        <v>94</v>
      </c>
      <c r="E58" s="42" t="s">
        <v>22</v>
      </c>
      <c r="F58" s="43">
        <v>38453</v>
      </c>
      <c r="G58" s="79" t="s">
        <v>28</v>
      </c>
      <c r="H58" s="9" t="s">
        <v>84</v>
      </c>
      <c r="I58" s="45" t="s">
        <v>521</v>
      </c>
      <c r="J58" s="46" t="s">
        <v>395</v>
      </c>
      <c r="K58" s="45" t="s">
        <v>521</v>
      </c>
      <c r="L58" s="41" t="s">
        <v>592</v>
      </c>
      <c r="M58" s="41" t="s">
        <v>592</v>
      </c>
      <c r="N58" s="41" t="s">
        <v>592</v>
      </c>
      <c r="O58" s="47" t="s">
        <v>592</v>
      </c>
      <c r="P58" s="51">
        <v>5</v>
      </c>
      <c r="Q58" s="10">
        <v>3</v>
      </c>
      <c r="R58" s="10">
        <v>2</v>
      </c>
      <c r="S58" s="10">
        <v>0</v>
      </c>
      <c r="T58" s="11">
        <v>4</v>
      </c>
      <c r="U58" s="10">
        <v>0</v>
      </c>
      <c r="V58" s="10">
        <v>0.75</v>
      </c>
      <c r="W58" s="10">
        <v>1</v>
      </c>
      <c r="X58" s="10">
        <v>0</v>
      </c>
      <c r="Y58" s="74">
        <v>1</v>
      </c>
    </row>
    <row r="59" spans="1:25" ht="12.75">
      <c r="A59" s="14">
        <v>52</v>
      </c>
      <c r="B59" s="83" t="s">
        <v>398</v>
      </c>
      <c r="C59" s="82">
        <v>1</v>
      </c>
      <c r="D59" s="9" t="s">
        <v>465</v>
      </c>
      <c r="E59" s="42" t="s">
        <v>485</v>
      </c>
      <c r="F59" s="43">
        <v>38412</v>
      </c>
      <c r="G59" s="79" t="s">
        <v>28</v>
      </c>
      <c r="H59" s="9"/>
      <c r="I59" s="45"/>
      <c r="J59" s="46"/>
      <c r="K59" s="45" t="s">
        <v>521</v>
      </c>
      <c r="L59" s="41" t="s">
        <v>592</v>
      </c>
      <c r="M59" s="41" t="s">
        <v>592</v>
      </c>
      <c r="N59" s="41" t="s">
        <v>592</v>
      </c>
      <c r="O59" s="47" t="s">
        <v>592</v>
      </c>
      <c r="P59" s="51">
        <v>0</v>
      </c>
      <c r="Q59" s="10">
        <v>1</v>
      </c>
      <c r="R59" s="10">
        <v>0</v>
      </c>
      <c r="S59" s="10">
        <v>0</v>
      </c>
      <c r="T59" s="11">
        <v>0</v>
      </c>
      <c r="U59" s="10">
        <v>0</v>
      </c>
      <c r="V59" s="10">
        <v>0</v>
      </c>
      <c r="W59" s="10">
        <v>0</v>
      </c>
      <c r="X59" s="10">
        <v>0</v>
      </c>
      <c r="Y59" s="52">
        <v>1</v>
      </c>
    </row>
    <row r="60" spans="1:25" ht="12.75">
      <c r="A60" s="14">
        <v>53</v>
      </c>
      <c r="B60" s="53" t="s">
        <v>367</v>
      </c>
      <c r="C60" s="7">
        <v>1</v>
      </c>
      <c r="D60" s="9"/>
      <c r="E60" s="42"/>
      <c r="F60" s="43"/>
      <c r="G60" s="79" t="s">
        <v>28</v>
      </c>
      <c r="H60" s="9"/>
      <c r="I60" s="45"/>
      <c r="J60" s="46"/>
      <c r="K60" s="45"/>
      <c r="L60" s="41"/>
      <c r="M60" s="41"/>
      <c r="N60" s="41"/>
      <c r="O60" s="47"/>
      <c r="P60" s="51"/>
      <c r="Q60" s="10"/>
      <c r="R60" s="10"/>
      <c r="S60" s="10"/>
      <c r="T60" s="11"/>
      <c r="U60" s="10"/>
      <c r="V60" s="10"/>
      <c r="W60" s="10"/>
      <c r="X60" s="10"/>
      <c r="Y60" s="52"/>
    </row>
    <row r="61" spans="1:25" ht="12.75">
      <c r="A61" s="14">
        <v>54</v>
      </c>
      <c r="B61" s="53" t="s">
        <v>287</v>
      </c>
      <c r="C61" s="81">
        <v>1</v>
      </c>
      <c r="D61" s="41" t="s">
        <v>435</v>
      </c>
      <c r="E61" s="41"/>
      <c r="F61" s="43">
        <v>38434</v>
      </c>
      <c r="G61" s="79" t="s">
        <v>28</v>
      </c>
      <c r="H61" s="9"/>
      <c r="I61" s="45"/>
      <c r="J61" s="46"/>
      <c r="K61" s="45" t="s">
        <v>521</v>
      </c>
      <c r="L61" s="41" t="s">
        <v>592</v>
      </c>
      <c r="M61" s="41" t="s">
        <v>592</v>
      </c>
      <c r="N61" s="41" t="s">
        <v>592</v>
      </c>
      <c r="O61" s="47" t="s">
        <v>592</v>
      </c>
      <c r="P61" s="51"/>
      <c r="Q61" s="10"/>
      <c r="R61" s="10"/>
      <c r="S61" s="10"/>
      <c r="T61" s="11"/>
      <c r="U61" s="10"/>
      <c r="V61" s="10"/>
      <c r="W61" s="10"/>
      <c r="X61" s="10"/>
      <c r="Y61" s="52"/>
    </row>
    <row r="62" spans="1:25" ht="12.75">
      <c r="A62" s="14">
        <v>55</v>
      </c>
      <c r="B62" s="53" t="s">
        <v>491</v>
      </c>
      <c r="C62" s="81">
        <v>1</v>
      </c>
      <c r="D62" s="41" t="s">
        <v>229</v>
      </c>
      <c r="E62" s="41" t="s">
        <v>592</v>
      </c>
      <c r="F62" s="43">
        <v>38429</v>
      </c>
      <c r="G62" s="79" t="s">
        <v>28</v>
      </c>
      <c r="H62" s="9" t="s">
        <v>457</v>
      </c>
      <c r="I62" s="45" t="s">
        <v>460</v>
      </c>
      <c r="J62" s="84" t="s">
        <v>521</v>
      </c>
      <c r="K62" s="45" t="s">
        <v>395</v>
      </c>
      <c r="L62" s="41" t="s">
        <v>372</v>
      </c>
      <c r="M62" s="41"/>
      <c r="N62" s="41" t="s">
        <v>29</v>
      </c>
      <c r="O62" s="47" t="s">
        <v>521</v>
      </c>
      <c r="P62" s="51"/>
      <c r="Q62" s="10"/>
      <c r="R62" s="10"/>
      <c r="S62" s="10"/>
      <c r="T62" s="11"/>
      <c r="U62" s="10"/>
      <c r="V62" s="10"/>
      <c r="W62" s="10"/>
      <c r="X62" s="10"/>
      <c r="Y62" s="52"/>
    </row>
    <row r="63" spans="1:25" ht="12.75">
      <c r="A63" s="14">
        <v>56</v>
      </c>
      <c r="B63" s="53" t="s">
        <v>490</v>
      </c>
      <c r="C63" s="81">
        <v>1</v>
      </c>
      <c r="D63" s="41" t="s">
        <v>229</v>
      </c>
      <c r="E63" s="41" t="s">
        <v>592</v>
      </c>
      <c r="F63" s="43">
        <v>38429</v>
      </c>
      <c r="G63" s="79" t="s">
        <v>28</v>
      </c>
      <c r="H63" s="9" t="s">
        <v>457</v>
      </c>
      <c r="I63" s="45" t="s">
        <v>460</v>
      </c>
      <c r="J63" s="84" t="s">
        <v>521</v>
      </c>
      <c r="K63" s="45" t="s">
        <v>395</v>
      </c>
      <c r="L63" s="41" t="s">
        <v>372</v>
      </c>
      <c r="M63" s="41"/>
      <c r="N63" s="41" t="s">
        <v>29</v>
      </c>
      <c r="O63" s="47" t="s">
        <v>521</v>
      </c>
      <c r="P63" s="51">
        <f>2</f>
        <v>2</v>
      </c>
      <c r="Q63" s="10">
        <f>1</f>
        <v>1</v>
      </c>
      <c r="R63" s="10">
        <f>0</f>
        <v>0</v>
      </c>
      <c r="S63" s="10">
        <f>0</f>
        <v>0</v>
      </c>
      <c r="T63" s="11">
        <f>0</f>
        <v>0</v>
      </c>
      <c r="U63" s="10">
        <f>0</f>
        <v>0</v>
      </c>
      <c r="V63" s="10">
        <f>0.167</f>
        <v>0.167</v>
      </c>
      <c r="W63" s="10">
        <f>0</f>
        <v>0</v>
      </c>
      <c r="X63" s="10">
        <f>0</f>
        <v>0</v>
      </c>
      <c r="Y63" s="52">
        <f>1</f>
        <v>1</v>
      </c>
    </row>
    <row r="64" spans="1:25" ht="12.75">
      <c r="A64" s="14">
        <v>57</v>
      </c>
      <c r="B64" s="85" t="s">
        <v>492</v>
      </c>
      <c r="C64" s="81">
        <v>1</v>
      </c>
      <c r="D64" s="41" t="s">
        <v>229</v>
      </c>
      <c r="E64" s="41" t="s">
        <v>592</v>
      </c>
      <c r="F64" s="43">
        <v>38429</v>
      </c>
      <c r="G64" s="79" t="s">
        <v>28</v>
      </c>
      <c r="H64" s="9" t="s">
        <v>457</v>
      </c>
      <c r="I64" s="45" t="s">
        <v>460</v>
      </c>
      <c r="J64" s="84" t="s">
        <v>521</v>
      </c>
      <c r="K64" s="45" t="s">
        <v>395</v>
      </c>
      <c r="L64" s="41" t="s">
        <v>372</v>
      </c>
      <c r="M64" s="41"/>
      <c r="N64" s="41" t="s">
        <v>29</v>
      </c>
      <c r="O64" s="47" t="s">
        <v>521</v>
      </c>
      <c r="P64" s="51"/>
      <c r="Q64" s="10"/>
      <c r="R64" s="10"/>
      <c r="S64" s="10"/>
      <c r="T64" s="11"/>
      <c r="U64" s="10"/>
      <c r="V64" s="10"/>
      <c r="W64" s="10"/>
      <c r="X64" s="10"/>
      <c r="Y64" s="52"/>
    </row>
    <row r="65" spans="1:25" ht="25.5">
      <c r="A65" s="14">
        <v>58</v>
      </c>
      <c r="B65" s="40" t="s">
        <v>358</v>
      </c>
      <c r="C65" s="7">
        <v>1</v>
      </c>
      <c r="D65" s="9" t="s">
        <v>417</v>
      </c>
      <c r="E65" s="42" t="s">
        <v>57</v>
      </c>
      <c r="F65" s="43">
        <v>38434</v>
      </c>
      <c r="G65" s="79" t="s">
        <v>28</v>
      </c>
      <c r="H65" s="41" t="s">
        <v>462</v>
      </c>
      <c r="I65" s="45" t="s">
        <v>521</v>
      </c>
      <c r="J65" s="46"/>
      <c r="K65" s="45" t="s">
        <v>521</v>
      </c>
      <c r="L65" s="41" t="s">
        <v>592</v>
      </c>
      <c r="M65" s="41" t="s">
        <v>592</v>
      </c>
      <c r="N65" s="41" t="s">
        <v>592</v>
      </c>
      <c r="O65" s="47" t="s">
        <v>592</v>
      </c>
      <c r="P65" s="51">
        <v>16</v>
      </c>
      <c r="Q65" s="10">
        <v>0</v>
      </c>
      <c r="R65" s="10">
        <v>1</v>
      </c>
      <c r="S65" s="10">
        <v>9</v>
      </c>
      <c r="T65" s="11">
        <v>0</v>
      </c>
      <c r="U65" s="10">
        <v>0</v>
      </c>
      <c r="V65" s="10">
        <v>0</v>
      </c>
      <c r="W65" s="10">
        <v>1</v>
      </c>
      <c r="X65" s="10">
        <v>1</v>
      </c>
      <c r="Y65" s="52">
        <v>1</v>
      </c>
    </row>
    <row r="66" spans="1:25" ht="12.75">
      <c r="A66" s="14">
        <v>59</v>
      </c>
      <c r="B66" s="53" t="s">
        <v>540</v>
      </c>
      <c r="C66" s="7">
        <v>1</v>
      </c>
      <c r="D66" s="9"/>
      <c r="E66" s="42"/>
      <c r="F66" s="43"/>
      <c r="G66" s="79" t="s">
        <v>28</v>
      </c>
      <c r="H66" s="9"/>
      <c r="I66" s="45"/>
      <c r="J66" s="46"/>
      <c r="K66" s="45"/>
      <c r="L66" s="41"/>
      <c r="M66" s="41"/>
      <c r="N66" s="41"/>
      <c r="O66" s="47"/>
      <c r="P66" s="51"/>
      <c r="Q66" s="10"/>
      <c r="R66" s="10"/>
      <c r="S66" s="10"/>
      <c r="T66" s="11"/>
      <c r="U66" s="10"/>
      <c r="V66" s="10"/>
      <c r="W66" s="10"/>
      <c r="X66" s="10"/>
      <c r="Y66" s="52"/>
    </row>
    <row r="67" spans="1:25" ht="12.75">
      <c r="A67" s="14">
        <v>60</v>
      </c>
      <c r="B67" s="40" t="s">
        <v>381</v>
      </c>
      <c r="C67" s="7">
        <v>1</v>
      </c>
      <c r="D67" s="41" t="s">
        <v>535</v>
      </c>
      <c r="E67" s="42" t="s">
        <v>486</v>
      </c>
      <c r="F67" s="43">
        <v>38414</v>
      </c>
      <c r="G67" s="79" t="s">
        <v>28</v>
      </c>
      <c r="H67" s="9" t="s">
        <v>277</v>
      </c>
      <c r="I67" s="45" t="s">
        <v>521</v>
      </c>
      <c r="J67" s="46" t="s">
        <v>395</v>
      </c>
      <c r="K67" s="45" t="s">
        <v>521</v>
      </c>
      <c r="L67" s="41" t="s">
        <v>592</v>
      </c>
      <c r="M67" s="41" t="s">
        <v>592</v>
      </c>
      <c r="N67" s="41" t="s">
        <v>592</v>
      </c>
      <c r="O67" s="47" t="s">
        <v>592</v>
      </c>
      <c r="P67" s="51">
        <v>2</v>
      </c>
      <c r="Q67" s="10">
        <v>0</v>
      </c>
      <c r="R67" s="10">
        <v>0</v>
      </c>
      <c r="S67" s="10">
        <v>0</v>
      </c>
      <c r="T67" s="11">
        <v>0</v>
      </c>
      <c r="U67" s="10">
        <v>0</v>
      </c>
      <c r="V67" s="10">
        <v>0.5</v>
      </c>
      <c r="W67" s="10">
        <v>1</v>
      </c>
      <c r="X67" s="10">
        <v>1</v>
      </c>
      <c r="Y67" s="52">
        <v>0</v>
      </c>
    </row>
    <row r="68" spans="1:25" ht="12.75">
      <c r="A68" s="14">
        <v>61</v>
      </c>
      <c r="B68" s="40" t="s">
        <v>284</v>
      </c>
      <c r="C68" s="7">
        <v>1</v>
      </c>
      <c r="D68" s="41" t="s">
        <v>497</v>
      </c>
      <c r="E68" s="41"/>
      <c r="F68" s="43">
        <v>38428</v>
      </c>
      <c r="G68" s="79" t="s">
        <v>28</v>
      </c>
      <c r="H68" s="9" t="s">
        <v>285</v>
      </c>
      <c r="I68" s="45" t="s">
        <v>521</v>
      </c>
      <c r="J68" s="46"/>
      <c r="K68" s="45" t="s">
        <v>521</v>
      </c>
      <c r="L68" s="41" t="s">
        <v>592</v>
      </c>
      <c r="M68" s="41" t="s">
        <v>592</v>
      </c>
      <c r="N68" s="41" t="s">
        <v>592</v>
      </c>
      <c r="O68" s="47" t="s">
        <v>592</v>
      </c>
      <c r="P68" s="51"/>
      <c r="Q68" s="10"/>
      <c r="R68" s="10"/>
      <c r="S68" s="10"/>
      <c r="T68" s="11"/>
      <c r="U68" s="10"/>
      <c r="V68" s="10"/>
      <c r="W68" s="10"/>
      <c r="X68" s="10"/>
      <c r="Y68" s="52"/>
    </row>
    <row r="69" spans="1:25" ht="12.75">
      <c r="A69" s="14">
        <v>62</v>
      </c>
      <c r="B69" s="40" t="s">
        <v>359</v>
      </c>
      <c r="C69" s="7">
        <v>1</v>
      </c>
      <c r="D69" s="41" t="s">
        <v>338</v>
      </c>
      <c r="E69" s="80" t="s">
        <v>466</v>
      </c>
      <c r="F69" s="43">
        <v>38433</v>
      </c>
      <c r="G69" s="79" t="s">
        <v>28</v>
      </c>
      <c r="H69" s="9" t="s">
        <v>464</v>
      </c>
      <c r="I69" s="45" t="s">
        <v>521</v>
      </c>
      <c r="J69" s="46" t="s">
        <v>521</v>
      </c>
      <c r="K69" s="45" t="s">
        <v>521</v>
      </c>
      <c r="L69" s="41" t="s">
        <v>592</v>
      </c>
      <c r="M69" s="41" t="s">
        <v>592</v>
      </c>
      <c r="N69" s="41" t="s">
        <v>592</v>
      </c>
      <c r="O69" s="47" t="s">
        <v>592</v>
      </c>
      <c r="P69" s="51">
        <v>5</v>
      </c>
      <c r="Q69" s="10">
        <v>6</v>
      </c>
      <c r="R69" s="10">
        <v>2</v>
      </c>
      <c r="S69" s="10">
        <v>2</v>
      </c>
      <c r="T69" s="11">
        <v>1</v>
      </c>
      <c r="U69" s="10">
        <v>0</v>
      </c>
      <c r="V69" s="10">
        <v>0.5</v>
      </c>
      <c r="W69" s="10">
        <v>2</v>
      </c>
      <c r="X69" s="10">
        <v>1</v>
      </c>
      <c r="Y69" s="52">
        <v>0</v>
      </c>
    </row>
    <row r="70" spans="1:25" ht="25.5">
      <c r="A70" s="14">
        <v>63</v>
      </c>
      <c r="B70" s="72" t="s">
        <v>151</v>
      </c>
      <c r="C70" s="7">
        <v>1</v>
      </c>
      <c r="D70" s="41"/>
      <c r="E70" s="42" t="s">
        <v>150</v>
      </c>
      <c r="F70" s="43">
        <v>38434</v>
      </c>
      <c r="G70" s="79" t="s">
        <v>425</v>
      </c>
      <c r="H70" s="9"/>
      <c r="I70" s="45"/>
      <c r="J70" s="46"/>
      <c r="K70" s="45" t="s">
        <v>395</v>
      </c>
      <c r="L70" s="41"/>
      <c r="M70" s="41"/>
      <c r="N70" s="41"/>
      <c r="O70" s="47"/>
      <c r="P70" s="51"/>
      <c r="Q70" s="10"/>
      <c r="R70" s="10"/>
      <c r="S70" s="10"/>
      <c r="T70" s="11"/>
      <c r="U70" s="10"/>
      <c r="V70" s="10"/>
      <c r="W70" s="10"/>
      <c r="X70" s="10"/>
      <c r="Y70" s="52"/>
    </row>
    <row r="71" spans="1:25" ht="12.75">
      <c r="A71" s="14">
        <v>76</v>
      </c>
      <c r="B71" s="40" t="s">
        <v>385</v>
      </c>
      <c r="C71" s="7">
        <v>1</v>
      </c>
      <c r="D71" s="14" t="s">
        <v>408</v>
      </c>
      <c r="E71" s="42" t="s">
        <v>326</v>
      </c>
      <c r="F71" s="43">
        <v>38411</v>
      </c>
      <c r="G71" s="22" t="s">
        <v>28</v>
      </c>
      <c r="H71" s="86" t="s">
        <v>404</v>
      </c>
      <c r="I71" s="45" t="s">
        <v>521</v>
      </c>
      <c r="J71" s="46"/>
      <c r="K71" s="45" t="s">
        <v>521</v>
      </c>
      <c r="L71" s="41" t="s">
        <v>592</v>
      </c>
      <c r="M71" s="41" t="s">
        <v>592</v>
      </c>
      <c r="N71" s="41" t="s">
        <v>592</v>
      </c>
      <c r="O71" s="47" t="s">
        <v>592</v>
      </c>
      <c r="P71" s="51"/>
      <c r="Q71" s="10"/>
      <c r="R71" s="10"/>
      <c r="S71" s="10"/>
      <c r="T71" s="11"/>
      <c r="U71" s="10"/>
      <c r="V71" s="10"/>
      <c r="W71" s="10"/>
      <c r="X71" s="10"/>
      <c r="Y71" s="52"/>
    </row>
    <row r="72" spans="1:25" ht="12.75">
      <c r="A72" s="14">
        <v>64</v>
      </c>
      <c r="B72" s="54" t="s">
        <v>401</v>
      </c>
      <c r="C72" s="7">
        <v>1</v>
      </c>
      <c r="D72" s="9"/>
      <c r="E72" s="42"/>
      <c r="F72" s="43"/>
      <c r="G72" s="79" t="s">
        <v>28</v>
      </c>
      <c r="H72" s="9"/>
      <c r="I72" s="45"/>
      <c r="J72" s="46"/>
      <c r="K72" s="45"/>
      <c r="L72" s="41"/>
      <c r="M72" s="41"/>
      <c r="N72" s="41"/>
      <c r="O72" s="47"/>
      <c r="P72" s="51"/>
      <c r="Q72" s="10"/>
      <c r="R72" s="10"/>
      <c r="S72" s="10"/>
      <c r="T72" s="11"/>
      <c r="U72" s="10"/>
      <c r="V72" s="10"/>
      <c r="W72" s="10"/>
      <c r="X72" s="10"/>
      <c r="Y72" s="52"/>
    </row>
    <row r="73" spans="1:25" ht="12.75">
      <c r="A73" s="14">
        <v>65</v>
      </c>
      <c r="B73" s="40" t="s">
        <v>389</v>
      </c>
      <c r="C73" s="7">
        <v>1</v>
      </c>
      <c r="D73" s="41" t="s">
        <v>386</v>
      </c>
      <c r="E73" s="41"/>
      <c r="F73" s="43">
        <v>38412</v>
      </c>
      <c r="G73" s="79" t="s">
        <v>28</v>
      </c>
      <c r="H73" s="9" t="s">
        <v>390</v>
      </c>
      <c r="I73" s="45" t="s">
        <v>521</v>
      </c>
      <c r="J73" s="46" t="s">
        <v>521</v>
      </c>
      <c r="K73" s="45" t="s">
        <v>521</v>
      </c>
      <c r="L73" s="41" t="s">
        <v>592</v>
      </c>
      <c r="M73" s="41" t="s">
        <v>592</v>
      </c>
      <c r="N73" s="41" t="s">
        <v>592</v>
      </c>
      <c r="O73" s="47" t="s">
        <v>592</v>
      </c>
      <c r="P73" s="51"/>
      <c r="Q73" s="10"/>
      <c r="R73" s="10"/>
      <c r="S73" s="10"/>
      <c r="T73" s="11"/>
      <c r="U73" s="10"/>
      <c r="V73" s="10"/>
      <c r="W73" s="10"/>
      <c r="X73" s="10"/>
      <c r="Y73" s="52"/>
    </row>
    <row r="74" spans="1:25" ht="12.75">
      <c r="A74" s="14">
        <v>66</v>
      </c>
      <c r="B74" s="53" t="s">
        <v>389</v>
      </c>
      <c r="C74" s="81">
        <v>1</v>
      </c>
      <c r="E74" s="41"/>
      <c r="F74" s="43">
        <v>38430</v>
      </c>
      <c r="G74" s="79" t="s">
        <v>28</v>
      </c>
      <c r="H74" s="9"/>
      <c r="I74" s="45"/>
      <c r="J74" s="46"/>
      <c r="K74" s="45" t="s">
        <v>521</v>
      </c>
      <c r="L74" s="41" t="s">
        <v>592</v>
      </c>
      <c r="M74" s="41" t="s">
        <v>592</v>
      </c>
      <c r="N74" s="41" t="s">
        <v>592</v>
      </c>
      <c r="O74" s="47" t="s">
        <v>592</v>
      </c>
      <c r="P74" s="51"/>
      <c r="Q74" s="10"/>
      <c r="R74" s="10"/>
      <c r="S74" s="10"/>
      <c r="T74" s="11"/>
      <c r="U74" s="10"/>
      <c r="V74" s="10"/>
      <c r="W74" s="10"/>
      <c r="X74" s="10"/>
      <c r="Y74" s="52"/>
    </row>
    <row r="75" spans="1:25" ht="12.75">
      <c r="A75" s="14">
        <v>67</v>
      </c>
      <c r="B75" s="53" t="s">
        <v>343</v>
      </c>
      <c r="C75" s="81">
        <v>1</v>
      </c>
      <c r="D75" s="20" t="s">
        <v>397</v>
      </c>
      <c r="E75" s="42" t="s">
        <v>317</v>
      </c>
      <c r="F75" s="43">
        <v>38433</v>
      </c>
      <c r="G75" s="79" t="s">
        <v>28</v>
      </c>
      <c r="H75" s="9" t="s">
        <v>396</v>
      </c>
      <c r="I75" s="45" t="s">
        <v>521</v>
      </c>
      <c r="J75" s="84" t="s">
        <v>395</v>
      </c>
      <c r="K75" s="45" t="s">
        <v>521</v>
      </c>
      <c r="L75" s="41" t="s">
        <v>592</v>
      </c>
      <c r="M75" s="41" t="s">
        <v>592</v>
      </c>
      <c r="N75" s="41" t="s">
        <v>592</v>
      </c>
      <c r="O75" s="47" t="s">
        <v>592</v>
      </c>
      <c r="P75" s="51"/>
      <c r="Q75" s="10"/>
      <c r="R75" s="10"/>
      <c r="S75" s="10"/>
      <c r="T75" s="11"/>
      <c r="U75" s="10"/>
      <c r="V75" s="10"/>
      <c r="W75" s="10"/>
      <c r="X75" s="10"/>
      <c r="Y75" s="52"/>
    </row>
    <row r="76" spans="1:25" ht="12.75">
      <c r="A76" s="14">
        <v>68</v>
      </c>
      <c r="B76" s="53" t="s">
        <v>520</v>
      </c>
      <c r="C76" s="7">
        <v>1</v>
      </c>
      <c r="D76" s="20"/>
      <c r="E76" s="42"/>
      <c r="F76" s="43"/>
      <c r="G76" s="79" t="s">
        <v>28</v>
      </c>
      <c r="H76" s="9"/>
      <c r="I76" s="45"/>
      <c r="J76" s="46"/>
      <c r="K76" s="45"/>
      <c r="L76" s="41"/>
      <c r="M76" s="41"/>
      <c r="N76" s="41"/>
      <c r="O76" s="47"/>
      <c r="P76" s="51"/>
      <c r="Q76" s="10"/>
      <c r="R76" s="10"/>
      <c r="S76" s="10"/>
      <c r="T76" s="11"/>
      <c r="U76" s="10"/>
      <c r="V76" s="10"/>
      <c r="W76" s="10"/>
      <c r="X76" s="10"/>
      <c r="Y76" s="52"/>
    </row>
    <row r="77" spans="1:25" ht="25.5">
      <c r="A77" s="14">
        <v>69</v>
      </c>
      <c r="B77" s="40" t="s">
        <v>328</v>
      </c>
      <c r="C77" s="7">
        <v>1</v>
      </c>
      <c r="D77" s="14" t="s">
        <v>519</v>
      </c>
      <c r="E77" s="42" t="s">
        <v>434</v>
      </c>
      <c r="F77" s="43">
        <v>38505</v>
      </c>
      <c r="G77" s="22" t="s">
        <v>28</v>
      </c>
      <c r="H77" s="9" t="s">
        <v>471</v>
      </c>
      <c r="I77" s="45" t="s">
        <v>521</v>
      </c>
      <c r="J77" s="46" t="s">
        <v>395</v>
      </c>
      <c r="K77" s="45" t="s">
        <v>521</v>
      </c>
      <c r="L77" s="41" t="s">
        <v>592</v>
      </c>
      <c r="M77" s="41" t="s">
        <v>592</v>
      </c>
      <c r="N77" s="41" t="s">
        <v>592</v>
      </c>
      <c r="O77" s="47" t="s">
        <v>592</v>
      </c>
      <c r="P77" s="51">
        <v>3</v>
      </c>
      <c r="Q77" s="10">
        <v>2</v>
      </c>
      <c r="R77" s="10">
        <v>4</v>
      </c>
      <c r="S77" s="10">
        <v>1</v>
      </c>
      <c r="T77" s="11">
        <v>3</v>
      </c>
      <c r="U77" s="10">
        <v>0</v>
      </c>
      <c r="V77" s="10">
        <v>1</v>
      </c>
      <c r="W77" s="10">
        <v>2</v>
      </c>
      <c r="X77" s="10">
        <v>2</v>
      </c>
      <c r="Y77" s="52">
        <v>1</v>
      </c>
    </row>
    <row r="78" spans="1:25" ht="12.75">
      <c r="A78" s="14">
        <v>70</v>
      </c>
      <c r="B78" s="40" t="s">
        <v>103</v>
      </c>
      <c r="C78" s="7">
        <v>1</v>
      </c>
      <c r="D78" s="14" t="s">
        <v>71</v>
      </c>
      <c r="E78" s="42" t="s">
        <v>380</v>
      </c>
      <c r="F78" s="43">
        <v>38412</v>
      </c>
      <c r="G78" s="22" t="s">
        <v>28</v>
      </c>
      <c r="H78" s="9" t="s">
        <v>446</v>
      </c>
      <c r="I78" s="45" t="s">
        <v>521</v>
      </c>
      <c r="J78" s="46" t="s">
        <v>521</v>
      </c>
      <c r="K78" s="45" t="s">
        <v>521</v>
      </c>
      <c r="L78" s="41" t="s">
        <v>592</v>
      </c>
      <c r="M78" s="41" t="s">
        <v>592</v>
      </c>
      <c r="N78" s="41" t="s">
        <v>592</v>
      </c>
      <c r="O78" s="47" t="s">
        <v>592</v>
      </c>
      <c r="P78" s="51"/>
      <c r="Q78" s="10"/>
      <c r="R78" s="10"/>
      <c r="S78" s="10"/>
      <c r="T78" s="11"/>
      <c r="U78" s="10"/>
      <c r="V78" s="10"/>
      <c r="W78" s="10"/>
      <c r="X78" s="10"/>
      <c r="Y78" s="52"/>
    </row>
    <row r="79" spans="1:25" ht="12.75">
      <c r="A79" s="14">
        <v>71</v>
      </c>
      <c r="B79" s="53" t="s">
        <v>364</v>
      </c>
      <c r="C79" s="7">
        <v>1</v>
      </c>
      <c r="D79" s="20" t="s">
        <v>366</v>
      </c>
      <c r="E79" s="42" t="s">
        <v>418</v>
      </c>
      <c r="F79" s="43">
        <v>38455</v>
      </c>
      <c r="G79" s="22" t="s">
        <v>28</v>
      </c>
      <c r="H79" s="9" t="s">
        <v>365</v>
      </c>
      <c r="I79" s="45" t="s">
        <v>521</v>
      </c>
      <c r="J79" s="46" t="s">
        <v>395</v>
      </c>
      <c r="K79" s="45" t="s">
        <v>521</v>
      </c>
      <c r="L79" s="41" t="s">
        <v>592</v>
      </c>
      <c r="M79" s="41" t="s">
        <v>592</v>
      </c>
      <c r="N79" s="41" t="s">
        <v>592</v>
      </c>
      <c r="O79" s="47" t="s">
        <v>592</v>
      </c>
      <c r="P79" s="51">
        <v>1</v>
      </c>
      <c r="Q79" s="10">
        <v>6</v>
      </c>
      <c r="R79" s="10">
        <v>0</v>
      </c>
      <c r="S79" s="10">
        <v>9</v>
      </c>
      <c r="T79" s="11">
        <v>0</v>
      </c>
      <c r="U79" s="10">
        <v>0</v>
      </c>
      <c r="V79" s="10">
        <v>0</v>
      </c>
      <c r="W79" s="10">
        <v>4</v>
      </c>
      <c r="X79" s="10">
        <v>2</v>
      </c>
      <c r="Y79" s="52">
        <v>0</v>
      </c>
    </row>
    <row r="80" spans="1:25" ht="12.75">
      <c r="A80" s="14">
        <v>72</v>
      </c>
      <c r="B80" s="53" t="s">
        <v>530</v>
      </c>
      <c r="C80" s="7">
        <v>1</v>
      </c>
      <c r="D80" s="20" t="s">
        <v>448</v>
      </c>
      <c r="E80" s="42" t="s">
        <v>447</v>
      </c>
      <c r="F80" s="43">
        <v>38442</v>
      </c>
      <c r="G80" s="22" t="s">
        <v>28</v>
      </c>
      <c r="H80" s="9" t="s">
        <v>591</v>
      </c>
      <c r="I80" s="45" t="s">
        <v>521</v>
      </c>
      <c r="J80" s="46"/>
      <c r="K80" s="45" t="s">
        <v>521</v>
      </c>
      <c r="L80" s="41" t="s">
        <v>592</v>
      </c>
      <c r="M80" s="41" t="s">
        <v>592</v>
      </c>
      <c r="N80" s="41" t="s">
        <v>592</v>
      </c>
      <c r="O80" s="47" t="s">
        <v>592</v>
      </c>
      <c r="P80" s="51">
        <v>4</v>
      </c>
      <c r="Q80" s="10">
        <v>0</v>
      </c>
      <c r="R80" s="10">
        <v>8</v>
      </c>
      <c r="S80" s="10">
        <v>4</v>
      </c>
      <c r="T80" s="11">
        <v>0</v>
      </c>
      <c r="U80" s="10">
        <v>0</v>
      </c>
      <c r="V80" s="10">
        <v>1</v>
      </c>
      <c r="W80" s="10">
        <v>1</v>
      </c>
      <c r="X80" s="10">
        <v>0</v>
      </c>
      <c r="Y80" s="52">
        <v>0</v>
      </c>
    </row>
    <row r="81" spans="1:25" ht="12.75">
      <c r="A81" s="14">
        <v>73</v>
      </c>
      <c r="B81" s="53" t="s">
        <v>522</v>
      </c>
      <c r="C81" s="81">
        <v>1</v>
      </c>
      <c r="D81" s="14" t="s">
        <v>523</v>
      </c>
      <c r="E81" s="42" t="s">
        <v>368</v>
      </c>
      <c r="F81" s="43">
        <v>38401</v>
      </c>
      <c r="G81" s="22" t="s">
        <v>28</v>
      </c>
      <c r="H81" s="9" t="s">
        <v>369</v>
      </c>
      <c r="I81" s="45" t="s">
        <v>521</v>
      </c>
      <c r="J81" s="46"/>
      <c r="K81" s="45" t="s">
        <v>521</v>
      </c>
      <c r="L81" s="41"/>
      <c r="M81" s="41"/>
      <c r="N81" s="41"/>
      <c r="O81" s="47"/>
      <c r="P81" s="51">
        <v>0</v>
      </c>
      <c r="Q81" s="10">
        <v>0</v>
      </c>
      <c r="R81" s="10">
        <v>0</v>
      </c>
      <c r="S81" s="10">
        <v>0</v>
      </c>
      <c r="T81" s="11">
        <v>0</v>
      </c>
      <c r="U81" s="10">
        <v>0</v>
      </c>
      <c r="V81" s="10">
        <v>0</v>
      </c>
      <c r="W81" s="10">
        <v>0</v>
      </c>
      <c r="X81" s="10">
        <v>0</v>
      </c>
      <c r="Y81" s="52">
        <v>1</v>
      </c>
    </row>
    <row r="82" spans="1:25" ht="12.75">
      <c r="A82" s="14">
        <v>74</v>
      </c>
      <c r="B82" s="53" t="s">
        <v>387</v>
      </c>
      <c r="C82" s="7">
        <v>1</v>
      </c>
      <c r="D82" s="20" t="s">
        <v>388</v>
      </c>
      <c r="E82" s="42" t="s">
        <v>148</v>
      </c>
      <c r="F82" s="43">
        <v>38447</v>
      </c>
      <c r="G82" s="22" t="s">
        <v>149</v>
      </c>
      <c r="H82" s="9" t="s">
        <v>392</v>
      </c>
      <c r="I82" s="45"/>
      <c r="J82" s="46"/>
      <c r="K82" s="45"/>
      <c r="L82" s="41"/>
      <c r="M82" s="41"/>
      <c r="N82" s="41"/>
      <c r="O82" s="47"/>
      <c r="P82" s="51"/>
      <c r="Q82" s="10"/>
      <c r="R82" s="10"/>
      <c r="S82" s="10"/>
      <c r="T82" s="11"/>
      <c r="U82" s="10"/>
      <c r="V82" s="10"/>
      <c r="W82" s="10"/>
      <c r="X82" s="10"/>
      <c r="Y82" s="52"/>
    </row>
    <row r="83" spans="1:25" ht="25.5">
      <c r="A83" s="14">
        <v>75</v>
      </c>
      <c r="B83" s="53" t="s">
        <v>95</v>
      </c>
      <c r="C83" s="7">
        <v>1</v>
      </c>
      <c r="D83" s="20" t="s">
        <v>513</v>
      </c>
      <c r="E83" s="42" t="s">
        <v>96</v>
      </c>
      <c r="F83" s="43"/>
      <c r="G83" s="22" t="s">
        <v>28</v>
      </c>
      <c r="H83" s="9" t="s">
        <v>514</v>
      </c>
      <c r="I83" s="45"/>
      <c r="J83" s="46"/>
      <c r="K83" s="45" t="s">
        <v>521</v>
      </c>
      <c r="L83" s="41"/>
      <c r="M83" s="41"/>
      <c r="N83" s="41"/>
      <c r="O83" s="47"/>
      <c r="P83" s="51">
        <v>0</v>
      </c>
      <c r="Q83" s="10">
        <v>0</v>
      </c>
      <c r="R83" s="10">
        <v>0</v>
      </c>
      <c r="S83" s="10">
        <v>0</v>
      </c>
      <c r="T83" s="11">
        <v>0</v>
      </c>
      <c r="U83" s="10">
        <v>0</v>
      </c>
      <c r="V83" s="10">
        <v>0</v>
      </c>
      <c r="W83" s="10">
        <v>0</v>
      </c>
      <c r="X83" s="10">
        <v>0</v>
      </c>
      <c r="Y83" s="52">
        <v>0</v>
      </c>
    </row>
    <row r="84" spans="1:25" ht="25.5">
      <c r="A84" s="14">
        <v>77</v>
      </c>
      <c r="B84" s="40" t="s">
        <v>476</v>
      </c>
      <c r="C84" s="7">
        <v>1</v>
      </c>
      <c r="D84" s="9" t="s">
        <v>478</v>
      </c>
      <c r="E84" s="42" t="s">
        <v>341</v>
      </c>
      <c r="F84" s="43">
        <v>38420</v>
      </c>
      <c r="G84" s="22" t="s">
        <v>28</v>
      </c>
      <c r="H84" s="9" t="s">
        <v>477</v>
      </c>
      <c r="I84" s="45"/>
      <c r="J84" s="46"/>
      <c r="K84" s="45" t="s">
        <v>521</v>
      </c>
      <c r="L84" s="41" t="s">
        <v>592</v>
      </c>
      <c r="M84" s="41" t="s">
        <v>592</v>
      </c>
      <c r="N84" s="41" t="s">
        <v>592</v>
      </c>
      <c r="O84" s="47" t="s">
        <v>592</v>
      </c>
      <c r="P84" s="51">
        <v>3</v>
      </c>
      <c r="Q84" s="10">
        <v>0</v>
      </c>
      <c r="R84" s="10">
        <v>0</v>
      </c>
      <c r="S84" s="10">
        <v>0</v>
      </c>
      <c r="T84" s="11">
        <v>0</v>
      </c>
      <c r="U84" s="10">
        <v>0</v>
      </c>
      <c r="V84" s="10">
        <v>0</v>
      </c>
      <c r="W84" s="10">
        <v>0</v>
      </c>
      <c r="X84" s="10">
        <v>0</v>
      </c>
      <c r="Y84" s="52">
        <v>1</v>
      </c>
    </row>
    <row r="85" spans="1:25" ht="25.5">
      <c r="A85" s="14">
        <v>78</v>
      </c>
      <c r="B85" s="40" t="s">
        <v>480</v>
      </c>
      <c r="C85" s="7">
        <v>1</v>
      </c>
      <c r="D85" s="41" t="s">
        <v>481</v>
      </c>
      <c r="E85" s="42" t="s">
        <v>482</v>
      </c>
      <c r="F85" s="43">
        <v>38427</v>
      </c>
      <c r="G85" s="22" t="s">
        <v>28</v>
      </c>
      <c r="H85" s="9" t="s">
        <v>444</v>
      </c>
      <c r="I85" s="45" t="s">
        <v>521</v>
      </c>
      <c r="J85" s="46" t="s">
        <v>395</v>
      </c>
      <c r="K85" s="45" t="s">
        <v>521</v>
      </c>
      <c r="L85" s="41" t="s">
        <v>592</v>
      </c>
      <c r="M85" s="41" t="s">
        <v>592</v>
      </c>
      <c r="N85" s="41" t="s">
        <v>592</v>
      </c>
      <c r="O85" s="47" t="s">
        <v>592</v>
      </c>
      <c r="P85" s="51">
        <v>0</v>
      </c>
      <c r="Q85" s="10">
        <v>2</v>
      </c>
      <c r="R85" s="10">
        <v>0</v>
      </c>
      <c r="S85" s="10">
        <v>0</v>
      </c>
      <c r="T85" s="11">
        <v>0</v>
      </c>
      <c r="U85" s="10">
        <v>0</v>
      </c>
      <c r="V85" s="10">
        <v>0.25</v>
      </c>
      <c r="W85" s="10">
        <v>1</v>
      </c>
      <c r="X85" s="10">
        <v>1</v>
      </c>
      <c r="Y85" s="52">
        <v>0</v>
      </c>
    </row>
    <row r="86" spans="1:25" ht="12.75">
      <c r="A86" s="14">
        <v>79</v>
      </c>
      <c r="B86" s="40" t="s">
        <v>463</v>
      </c>
      <c r="C86" s="7">
        <v>1</v>
      </c>
      <c r="D86" s="41" t="s">
        <v>376</v>
      </c>
      <c r="E86" s="41"/>
      <c r="F86" s="43">
        <v>38408</v>
      </c>
      <c r="G86" s="22" t="s">
        <v>28</v>
      </c>
      <c r="H86" s="9" t="s">
        <v>374</v>
      </c>
      <c r="I86" s="45" t="s">
        <v>521</v>
      </c>
      <c r="J86" s="46" t="s">
        <v>479</v>
      </c>
      <c r="K86" s="45" t="s">
        <v>521</v>
      </c>
      <c r="L86" s="41" t="s">
        <v>592</v>
      </c>
      <c r="M86" s="41" t="s">
        <v>592</v>
      </c>
      <c r="N86" s="41" t="s">
        <v>592</v>
      </c>
      <c r="O86" s="47" t="s">
        <v>592</v>
      </c>
      <c r="P86" s="51">
        <v>1</v>
      </c>
      <c r="Q86" s="10">
        <v>0</v>
      </c>
      <c r="R86" s="10">
        <v>2</v>
      </c>
      <c r="S86" s="10">
        <v>0</v>
      </c>
      <c r="T86" s="11">
        <v>0</v>
      </c>
      <c r="U86" s="10">
        <v>0</v>
      </c>
      <c r="V86" s="10">
        <v>0</v>
      </c>
      <c r="W86" s="10">
        <v>0</v>
      </c>
      <c r="X86" s="10">
        <v>1</v>
      </c>
      <c r="Y86" s="52">
        <v>0</v>
      </c>
    </row>
    <row r="87" spans="1:25" ht="12.75">
      <c r="A87" s="14">
        <v>80</v>
      </c>
      <c r="B87" s="53" t="s">
        <v>357</v>
      </c>
      <c r="C87" s="7">
        <v>1</v>
      </c>
      <c r="D87" s="9"/>
      <c r="E87" s="42"/>
      <c r="F87" s="43"/>
      <c r="G87" s="79" t="s">
        <v>28</v>
      </c>
      <c r="H87" s="9"/>
      <c r="I87" s="45"/>
      <c r="J87" s="46"/>
      <c r="K87" s="45"/>
      <c r="L87" s="41"/>
      <c r="M87" s="41"/>
      <c r="N87" s="41"/>
      <c r="O87" s="47"/>
      <c r="P87" s="51"/>
      <c r="Q87" s="10"/>
      <c r="R87" s="10"/>
      <c r="S87" s="10"/>
      <c r="T87" s="11"/>
      <c r="U87" s="10"/>
      <c r="V87" s="10"/>
      <c r="W87" s="10"/>
      <c r="X87" s="10"/>
      <c r="Y87" s="52"/>
    </row>
    <row r="88" spans="1:25" ht="12.75">
      <c r="A88" s="14">
        <v>81</v>
      </c>
      <c r="B88" s="53" t="s">
        <v>135</v>
      </c>
      <c r="C88" s="7">
        <v>1</v>
      </c>
      <c r="D88" s="9" t="s">
        <v>137</v>
      </c>
      <c r="E88" s="42" t="s">
        <v>138</v>
      </c>
      <c r="F88" s="43"/>
      <c r="G88" s="79" t="s">
        <v>28</v>
      </c>
      <c r="H88" s="9" t="s">
        <v>136</v>
      </c>
      <c r="I88" s="45" t="s">
        <v>521</v>
      </c>
      <c r="J88" s="46" t="s">
        <v>479</v>
      </c>
      <c r="K88" s="45" t="s">
        <v>521</v>
      </c>
      <c r="L88" s="41" t="s">
        <v>592</v>
      </c>
      <c r="M88" s="41" t="s">
        <v>592</v>
      </c>
      <c r="N88" s="41" t="s">
        <v>592</v>
      </c>
      <c r="O88" s="47" t="s">
        <v>592</v>
      </c>
      <c r="P88" s="51">
        <v>1</v>
      </c>
      <c r="Q88" s="10">
        <v>2</v>
      </c>
      <c r="R88" s="10">
        <v>0</v>
      </c>
      <c r="S88" s="10">
        <v>0</v>
      </c>
      <c r="T88" s="11">
        <v>0</v>
      </c>
      <c r="U88" s="10">
        <v>0</v>
      </c>
      <c r="V88" s="10">
        <v>0</v>
      </c>
      <c r="W88" s="10">
        <v>0</v>
      </c>
      <c r="X88" s="10">
        <v>1</v>
      </c>
      <c r="Y88" s="74">
        <v>1</v>
      </c>
    </row>
    <row r="89" spans="1:25" ht="12.75">
      <c r="A89" s="14">
        <v>82</v>
      </c>
      <c r="B89" s="40" t="s">
        <v>499</v>
      </c>
      <c r="C89" s="7">
        <v>1</v>
      </c>
      <c r="D89" s="14" t="s">
        <v>321</v>
      </c>
      <c r="E89" s="42" t="s">
        <v>484</v>
      </c>
      <c r="F89" s="43">
        <v>38416</v>
      </c>
      <c r="G89" s="79" t="s">
        <v>28</v>
      </c>
      <c r="H89" s="9" t="s">
        <v>322</v>
      </c>
      <c r="I89" s="45" t="s">
        <v>521</v>
      </c>
      <c r="J89" s="46" t="s">
        <v>521</v>
      </c>
      <c r="K89" s="45" t="s">
        <v>521</v>
      </c>
      <c r="L89" s="41" t="s">
        <v>592</v>
      </c>
      <c r="M89" s="41" t="s">
        <v>592</v>
      </c>
      <c r="N89" s="41" t="s">
        <v>592</v>
      </c>
      <c r="O89" s="47" t="s">
        <v>592</v>
      </c>
      <c r="P89" s="51">
        <v>5</v>
      </c>
      <c r="Q89" s="10">
        <v>2</v>
      </c>
      <c r="R89" s="10">
        <v>2</v>
      </c>
      <c r="S89" s="10">
        <v>0</v>
      </c>
      <c r="T89" s="11">
        <v>0</v>
      </c>
      <c r="U89" s="10">
        <v>0</v>
      </c>
      <c r="V89" s="10">
        <v>0.25</v>
      </c>
      <c r="W89" s="10">
        <v>4</v>
      </c>
      <c r="X89" s="10">
        <v>1</v>
      </c>
      <c r="Y89" s="74">
        <v>1</v>
      </c>
    </row>
    <row r="90" spans="1:25" ht="25.5">
      <c r="A90" s="14">
        <v>83</v>
      </c>
      <c r="B90" s="40" t="s">
        <v>495</v>
      </c>
      <c r="C90" s="7">
        <v>4</v>
      </c>
      <c r="D90" s="41" t="s">
        <v>321</v>
      </c>
      <c r="E90" s="42" t="s">
        <v>484</v>
      </c>
      <c r="F90" s="43">
        <v>38416</v>
      </c>
      <c r="G90" s="79" t="s">
        <v>454</v>
      </c>
      <c r="H90" s="9" t="s">
        <v>360</v>
      </c>
      <c r="I90" s="45"/>
      <c r="J90" s="46"/>
      <c r="K90" s="45" t="s">
        <v>395</v>
      </c>
      <c r="L90" s="41" t="s">
        <v>487</v>
      </c>
      <c r="M90" s="41"/>
      <c r="N90" s="41"/>
      <c r="O90" s="47"/>
      <c r="P90" s="51"/>
      <c r="Q90" s="10"/>
      <c r="R90" s="10"/>
      <c r="S90" s="10"/>
      <c r="T90" s="11"/>
      <c r="U90" s="10"/>
      <c r="V90" s="10"/>
      <c r="W90" s="10"/>
      <c r="X90" s="10"/>
      <c r="Y90" s="52"/>
    </row>
    <row r="91" spans="1:25" ht="12.75">
      <c r="A91" s="14">
        <v>84</v>
      </c>
      <c r="B91" s="40" t="s">
        <v>49</v>
      </c>
      <c r="C91" s="7">
        <v>2</v>
      </c>
      <c r="D91" s="41" t="s">
        <v>373</v>
      </c>
      <c r="E91" s="42" t="s">
        <v>100</v>
      </c>
      <c r="F91" s="43">
        <v>38410</v>
      </c>
      <c r="G91" s="79" t="s">
        <v>28</v>
      </c>
      <c r="H91" s="9" t="s">
        <v>101</v>
      </c>
      <c r="I91" s="45" t="s">
        <v>521</v>
      </c>
      <c r="J91" s="46"/>
      <c r="K91" s="45" t="s">
        <v>521</v>
      </c>
      <c r="L91" s="41" t="s">
        <v>592</v>
      </c>
      <c r="M91" s="41" t="s">
        <v>592</v>
      </c>
      <c r="N91" s="41" t="s">
        <v>592</v>
      </c>
      <c r="O91" s="47" t="s">
        <v>592</v>
      </c>
      <c r="P91" s="51">
        <v>8</v>
      </c>
      <c r="Q91" s="10">
        <v>4</v>
      </c>
      <c r="R91" s="10">
        <v>0</v>
      </c>
      <c r="S91" s="10">
        <v>0</v>
      </c>
      <c r="T91" s="11">
        <v>2</v>
      </c>
      <c r="U91" s="10">
        <v>0</v>
      </c>
      <c r="V91" s="10">
        <v>1.25</v>
      </c>
      <c r="W91" s="10">
        <v>2</v>
      </c>
      <c r="X91" s="10">
        <v>1</v>
      </c>
      <c r="Y91" s="52">
        <v>1</v>
      </c>
    </row>
    <row r="92" spans="1:25" ht="12.75">
      <c r="A92" s="14">
        <v>85</v>
      </c>
      <c r="B92" s="40" t="s">
        <v>493</v>
      </c>
      <c r="C92" s="7">
        <v>1</v>
      </c>
      <c r="D92" s="41" t="s">
        <v>599</v>
      </c>
      <c r="E92" s="42" t="s">
        <v>600</v>
      </c>
      <c r="F92" s="43">
        <v>38456</v>
      </c>
      <c r="G92" s="79" t="s">
        <v>28</v>
      </c>
      <c r="H92" s="9" t="s">
        <v>70</v>
      </c>
      <c r="I92" s="45" t="s">
        <v>521</v>
      </c>
      <c r="J92" s="46"/>
      <c r="K92" s="45" t="s">
        <v>521</v>
      </c>
      <c r="L92" s="41" t="s">
        <v>592</v>
      </c>
      <c r="M92" s="41" t="s">
        <v>592</v>
      </c>
      <c r="N92" s="41" t="s">
        <v>592</v>
      </c>
      <c r="O92" s="47" t="s">
        <v>592</v>
      </c>
      <c r="P92" s="51">
        <v>4</v>
      </c>
      <c r="Q92" s="10">
        <v>0</v>
      </c>
      <c r="R92" s="10">
        <v>1</v>
      </c>
      <c r="S92" s="10">
        <v>0</v>
      </c>
      <c r="T92" s="11">
        <v>0</v>
      </c>
      <c r="U92" s="10">
        <v>0</v>
      </c>
      <c r="V92" s="10">
        <v>0</v>
      </c>
      <c r="W92" s="10">
        <v>2</v>
      </c>
      <c r="X92" s="10">
        <v>0</v>
      </c>
      <c r="Y92" s="52">
        <v>0</v>
      </c>
    </row>
    <row r="93" spans="1:25" ht="12.75">
      <c r="A93" s="14">
        <v>86</v>
      </c>
      <c r="B93" s="40" t="s">
        <v>399</v>
      </c>
      <c r="C93" s="7">
        <v>1</v>
      </c>
      <c r="D93" s="41" t="s">
        <v>423</v>
      </c>
      <c r="E93" s="80" t="s">
        <v>98</v>
      </c>
      <c r="F93" s="43">
        <v>38433</v>
      </c>
      <c r="G93" s="79" t="s">
        <v>28</v>
      </c>
      <c r="H93" s="9" t="s">
        <v>99</v>
      </c>
      <c r="I93" s="45"/>
      <c r="J93" s="46"/>
      <c r="K93" s="45" t="s">
        <v>521</v>
      </c>
      <c r="L93" s="41" t="s">
        <v>592</v>
      </c>
      <c r="M93" s="41" t="s">
        <v>592</v>
      </c>
      <c r="N93" s="41" t="s">
        <v>592</v>
      </c>
      <c r="O93" s="47" t="s">
        <v>592</v>
      </c>
      <c r="P93" s="51">
        <v>0</v>
      </c>
      <c r="Q93" s="10">
        <v>0</v>
      </c>
      <c r="R93" s="10">
        <v>0</v>
      </c>
      <c r="S93" s="10">
        <v>3</v>
      </c>
      <c r="T93" s="11">
        <v>2</v>
      </c>
      <c r="U93" s="10">
        <v>0</v>
      </c>
      <c r="V93" s="12">
        <v>0.5</v>
      </c>
      <c r="W93" s="10">
        <v>2</v>
      </c>
      <c r="X93" s="10">
        <v>1</v>
      </c>
      <c r="Y93" s="52">
        <v>2</v>
      </c>
    </row>
    <row r="94" spans="1:25" ht="12.75">
      <c r="A94" s="14">
        <v>87</v>
      </c>
      <c r="B94" s="40" t="s">
        <v>67</v>
      </c>
      <c r="C94" s="7">
        <v>1</v>
      </c>
      <c r="D94" s="41"/>
      <c r="E94" s="42" t="s">
        <v>406</v>
      </c>
      <c r="F94" s="43">
        <v>38437</v>
      </c>
      <c r="G94" s="79" t="s">
        <v>28</v>
      </c>
      <c r="H94" s="9"/>
      <c r="I94" s="45"/>
      <c r="J94" s="46" t="s">
        <v>521</v>
      </c>
      <c r="K94" s="45" t="s">
        <v>395</v>
      </c>
      <c r="L94" s="41" t="s">
        <v>350</v>
      </c>
      <c r="M94" s="41"/>
      <c r="N94" s="41"/>
      <c r="O94" s="47"/>
      <c r="P94" s="51"/>
      <c r="Q94" s="10"/>
      <c r="R94" s="10"/>
      <c r="S94" s="10"/>
      <c r="T94" s="11"/>
      <c r="U94" s="10"/>
      <c r="V94" s="10"/>
      <c r="W94" s="10"/>
      <c r="X94" s="10"/>
      <c r="Y94" s="52"/>
    </row>
    <row r="95" spans="1:25" ht="12.75">
      <c r="A95" s="14">
        <v>88</v>
      </c>
      <c r="B95" s="40" t="s">
        <v>68</v>
      </c>
      <c r="C95" s="7">
        <v>1</v>
      </c>
      <c r="D95" s="41"/>
      <c r="E95" s="42"/>
      <c r="F95" s="43">
        <v>38420</v>
      </c>
      <c r="G95" s="79" t="s">
        <v>28</v>
      </c>
      <c r="H95" s="9"/>
      <c r="I95" s="45"/>
      <c r="J95" s="46" t="s">
        <v>521</v>
      </c>
      <c r="K95" s="45" t="s">
        <v>395</v>
      </c>
      <c r="L95" s="41" t="s">
        <v>350</v>
      </c>
      <c r="M95" s="41"/>
      <c r="N95" s="41"/>
      <c r="O95" s="47"/>
      <c r="P95" s="51"/>
      <c r="Q95" s="10"/>
      <c r="R95" s="10"/>
      <c r="S95" s="10"/>
      <c r="T95" s="11"/>
      <c r="U95" s="10"/>
      <c r="V95" s="10"/>
      <c r="W95" s="10"/>
      <c r="X95" s="10"/>
      <c r="Y95" s="52"/>
    </row>
    <row r="96" spans="1:25" ht="12.75">
      <c r="A96" s="14">
        <v>89</v>
      </c>
      <c r="B96" s="40" t="s">
        <v>69</v>
      </c>
      <c r="C96" s="7">
        <v>1</v>
      </c>
      <c r="D96" s="41"/>
      <c r="E96" s="42"/>
      <c r="F96" s="43">
        <v>38420</v>
      </c>
      <c r="G96" s="79" t="s">
        <v>28</v>
      </c>
      <c r="H96" s="9"/>
      <c r="I96" s="45"/>
      <c r="J96" s="46" t="s">
        <v>521</v>
      </c>
      <c r="K96" s="45" t="s">
        <v>395</v>
      </c>
      <c r="L96" s="41" t="s">
        <v>350</v>
      </c>
      <c r="M96" s="41"/>
      <c r="N96" s="41"/>
      <c r="O96" s="47"/>
      <c r="P96" s="51"/>
      <c r="Q96" s="10"/>
      <c r="R96" s="10"/>
      <c r="S96" s="10"/>
      <c r="T96" s="11"/>
      <c r="U96" s="10"/>
      <c r="V96" s="10"/>
      <c r="W96" s="10"/>
      <c r="X96" s="10"/>
      <c r="Y96" s="52"/>
    </row>
    <row r="97" spans="1:25" ht="12.75">
      <c r="A97" s="14">
        <v>90</v>
      </c>
      <c r="B97" s="81" t="s">
        <v>453</v>
      </c>
      <c r="C97" s="81">
        <v>4</v>
      </c>
      <c r="D97" s="7" t="s">
        <v>452</v>
      </c>
      <c r="E97" s="103" t="s">
        <v>264</v>
      </c>
      <c r="F97" s="43">
        <v>38439</v>
      </c>
      <c r="G97" s="79" t="s">
        <v>28</v>
      </c>
      <c r="H97" s="9"/>
      <c r="I97" s="45" t="s">
        <v>521</v>
      </c>
      <c r="J97" s="46" t="s">
        <v>521</v>
      </c>
      <c r="K97" s="45" t="s">
        <v>395</v>
      </c>
      <c r="L97" s="41" t="s">
        <v>496</v>
      </c>
      <c r="M97" s="41"/>
      <c r="N97" s="41"/>
      <c r="O97" s="47" t="s">
        <v>395</v>
      </c>
      <c r="P97" s="51">
        <f>0+2+3</f>
        <v>5</v>
      </c>
      <c r="Q97" s="10">
        <f>0+2+2</f>
        <v>4</v>
      </c>
      <c r="R97" s="10">
        <f>0+0+2</f>
        <v>2</v>
      </c>
      <c r="S97" s="10">
        <f>0+0+0</f>
        <v>0</v>
      </c>
      <c r="T97" s="11">
        <f>0+0+0</f>
        <v>0</v>
      </c>
      <c r="U97" s="10">
        <f>0+0+0</f>
        <v>0</v>
      </c>
      <c r="V97" s="10">
        <f>0+0+0</f>
        <v>0</v>
      </c>
      <c r="W97" s="10">
        <f>2+2+2</f>
        <v>6</v>
      </c>
      <c r="X97" s="10">
        <f>1+1+1</f>
        <v>3</v>
      </c>
      <c r="Y97" s="52">
        <v>0</v>
      </c>
    </row>
    <row r="98" spans="1:25" ht="12.75">
      <c r="A98" s="14">
        <v>91</v>
      </c>
      <c r="B98" s="40"/>
      <c r="C98" s="7"/>
      <c r="D98" s="41"/>
      <c r="E98" s="42"/>
      <c r="F98" s="43"/>
      <c r="G98" s="79"/>
      <c r="H98" s="9"/>
      <c r="I98" s="45"/>
      <c r="J98" s="46"/>
      <c r="K98" s="45"/>
      <c r="L98" s="41"/>
      <c r="M98" s="41"/>
      <c r="N98" s="41"/>
      <c r="O98" s="47"/>
      <c r="P98" s="51"/>
      <c r="Q98" s="10"/>
      <c r="R98" s="10"/>
      <c r="S98" s="10"/>
      <c r="T98" s="11"/>
      <c r="U98" s="10"/>
      <c r="V98" s="10"/>
      <c r="W98" s="10"/>
      <c r="X98" s="10"/>
      <c r="Y98" s="52"/>
    </row>
    <row r="99" spans="1:25" ht="13.5" thickBot="1">
      <c r="A99" s="14">
        <v>92</v>
      </c>
      <c r="B99" s="87"/>
      <c r="C99" s="88"/>
      <c r="D99" s="89"/>
      <c r="E99" s="89"/>
      <c r="F99" s="90"/>
      <c r="G99" s="91"/>
      <c r="H99" s="92"/>
      <c r="I99" s="93"/>
      <c r="J99" s="94"/>
      <c r="K99" s="93"/>
      <c r="L99" s="89"/>
      <c r="M99" s="89"/>
      <c r="N99" s="89"/>
      <c r="O99" s="95"/>
      <c r="P99" s="96"/>
      <c r="Q99" s="97"/>
      <c r="R99" s="97"/>
      <c r="S99" s="97"/>
      <c r="T99" s="98"/>
      <c r="U99" s="97"/>
      <c r="V99" s="97"/>
      <c r="W99" s="97"/>
      <c r="X99" s="97"/>
      <c r="Y99" s="99"/>
    </row>
    <row r="100" spans="15:25" ht="12.75">
      <c r="O100" s="100" t="s">
        <v>607</v>
      </c>
      <c r="P100" s="101">
        <f aca="true" t="shared" si="0" ref="P100:Y100">SUM(P6:P99)</f>
        <v>170</v>
      </c>
      <c r="Q100" s="101">
        <f t="shared" si="0"/>
        <v>84</v>
      </c>
      <c r="R100" s="101">
        <f t="shared" si="0"/>
        <v>41</v>
      </c>
      <c r="S100" s="101">
        <f t="shared" si="0"/>
        <v>68</v>
      </c>
      <c r="T100" s="101">
        <f t="shared" si="0"/>
        <v>24</v>
      </c>
      <c r="U100" s="101">
        <f t="shared" si="0"/>
        <v>2</v>
      </c>
      <c r="V100" s="102">
        <f t="shared" si="0"/>
        <v>37.734</v>
      </c>
      <c r="W100" s="101">
        <f t="shared" si="0"/>
        <v>217</v>
      </c>
      <c r="X100" s="101">
        <f t="shared" si="0"/>
        <v>110</v>
      </c>
      <c r="Y100" s="101">
        <f t="shared" si="0"/>
        <v>26</v>
      </c>
    </row>
    <row r="101" ht="12.75">
      <c r="B101" s="104" t="s">
        <v>531</v>
      </c>
    </row>
    <row r="102" spans="2:25" ht="12.75">
      <c r="B102" s="82" t="s">
        <v>545</v>
      </c>
      <c r="C102" s="14">
        <v>1</v>
      </c>
      <c r="P102" s="14">
        <v>0</v>
      </c>
      <c r="Q102" s="14">
        <v>0</v>
      </c>
      <c r="R102" s="14">
        <v>2</v>
      </c>
      <c r="S102" s="14">
        <v>2</v>
      </c>
      <c r="T102" s="14">
        <v>0</v>
      </c>
      <c r="U102" s="14">
        <v>0</v>
      </c>
      <c r="V102" s="14">
        <v>0</v>
      </c>
      <c r="W102" s="14">
        <v>1</v>
      </c>
      <c r="X102" s="14">
        <v>1</v>
      </c>
      <c r="Y102" s="14">
        <v>1</v>
      </c>
    </row>
    <row r="103" spans="2:25" ht="12.75">
      <c r="B103" s="14" t="s">
        <v>546</v>
      </c>
      <c r="C103" s="14">
        <v>1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2</v>
      </c>
      <c r="W103" s="14">
        <v>0</v>
      </c>
      <c r="X103" s="14">
        <v>0</v>
      </c>
      <c r="Y103" s="14">
        <v>0</v>
      </c>
    </row>
    <row r="104" spans="2:25" ht="12.75">
      <c r="B104" s="3" t="s">
        <v>32</v>
      </c>
      <c r="C104" s="14">
        <v>1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2</v>
      </c>
      <c r="W104" s="14">
        <v>0</v>
      </c>
      <c r="X104" s="14">
        <v>0</v>
      </c>
      <c r="Y104" s="14">
        <v>0</v>
      </c>
    </row>
    <row r="105" spans="2:25" ht="12.75">
      <c r="B105" t="s">
        <v>214</v>
      </c>
      <c r="C105" s="10">
        <v>1</v>
      </c>
      <c r="P105" s="14">
        <v>7</v>
      </c>
      <c r="Q105" s="14">
        <v>0</v>
      </c>
      <c r="R105" s="14">
        <v>0</v>
      </c>
      <c r="S105" s="14">
        <v>2</v>
      </c>
      <c r="T105" s="14">
        <v>0</v>
      </c>
      <c r="U105" s="14">
        <v>0</v>
      </c>
      <c r="V105" s="14">
        <v>0.75</v>
      </c>
      <c r="W105" s="14">
        <v>2</v>
      </c>
      <c r="X105" s="14">
        <v>3</v>
      </c>
      <c r="Y105" s="14">
        <v>0</v>
      </c>
    </row>
    <row r="106" spans="2:3" ht="12.75">
      <c r="B106" t="s">
        <v>133</v>
      </c>
      <c r="C106" s="10">
        <v>2</v>
      </c>
    </row>
    <row r="107" spans="2:3" ht="12.75">
      <c r="B107" t="s">
        <v>241</v>
      </c>
      <c r="C107" s="10">
        <v>1</v>
      </c>
    </row>
    <row r="108" spans="2:3" ht="12.75">
      <c r="B108" s="3" t="s">
        <v>210</v>
      </c>
      <c r="C108" s="10">
        <v>1</v>
      </c>
    </row>
    <row r="109" ht="12.75">
      <c r="B109" t="s">
        <v>208</v>
      </c>
    </row>
    <row r="110" ht="12.75">
      <c r="B110" t="s">
        <v>597</v>
      </c>
    </row>
    <row r="111" ht="12.75">
      <c r="B111" s="3" t="s">
        <v>548</v>
      </c>
    </row>
    <row r="112" spans="2:25" ht="12.75">
      <c r="B112" t="s">
        <v>143</v>
      </c>
      <c r="C112" s="14">
        <v>1</v>
      </c>
      <c r="P112" s="14">
        <v>6</v>
      </c>
      <c r="Q112" s="14">
        <v>0</v>
      </c>
      <c r="R112" s="14">
        <v>0</v>
      </c>
      <c r="S112" s="14">
        <v>1</v>
      </c>
      <c r="T112" s="14">
        <v>0</v>
      </c>
      <c r="U112" s="14">
        <v>0</v>
      </c>
      <c r="V112" s="14">
        <v>0.5</v>
      </c>
      <c r="W112" s="14">
        <v>2</v>
      </c>
      <c r="X112" s="14">
        <v>2</v>
      </c>
      <c r="Y112" s="14">
        <v>0</v>
      </c>
    </row>
    <row r="115" ht="12.75"/>
    <row r="116" ht="12.75"/>
    <row r="117" ht="12.75"/>
    <row r="118" ht="12.75"/>
    <row r="129" ht="12.75"/>
  </sheetData>
  <sheetProtection/>
  <mergeCells count="13">
    <mergeCell ref="P3:Y3"/>
    <mergeCell ref="P4:T4"/>
    <mergeCell ref="U4:X4"/>
    <mergeCell ref="Y4:Y5"/>
    <mergeCell ref="I3:I5"/>
    <mergeCell ref="M3:M5"/>
    <mergeCell ref="O3:O5"/>
    <mergeCell ref="B3:B5"/>
    <mergeCell ref="D3:D5"/>
    <mergeCell ref="F3:F5"/>
    <mergeCell ref="H3:H5"/>
    <mergeCell ref="E3:E5"/>
    <mergeCell ref="G3:G5"/>
  </mergeCells>
  <hyperlinks>
    <hyperlink ref="E28" r:id="rId1" display="btnavy@myfairpoint.net"/>
    <hyperlink ref="E81" r:id="rId2" display="Patty.Hartman@ahs.state.vt.us"/>
    <hyperlink ref="E71" r:id="rId3" display="mdgvt@hotmail.com"/>
    <hyperlink ref="E8" r:id="rId4" display="andreahussey@yahoo.com"/>
    <hyperlink ref="E39" r:id="rId5" display="hilarylippincottowen@hotmail.com"/>
    <hyperlink ref="E75" r:id="rId6" display="nancy@vtbikeped.org"/>
    <hyperlink ref="E91" r:id="rId7" display="soozeemizuna@yahoo.com"/>
    <hyperlink ref="E78" r:id="rId8" display="nicholas.nicolet@gmail.com"/>
    <hyperlink ref="E67" r:id="rId9" display="linda.setchell@gmail.com"/>
    <hyperlink ref="E93" r:id="rId10" display="4franckes@comcast.net"/>
    <hyperlink ref="E25" r:id="rId11" display="cynthiachar@earthlink.net"/>
    <hyperlink ref="E33" r:id="rId12" display="denkat4@myfairpoint.net"/>
    <hyperlink ref="E54" r:id="rId13" display="jmpalmisano@comcast.net"/>
    <hyperlink ref="E77" r:id="rId14" display="ncvachon@hotmail.com"/>
    <hyperlink ref="E53" r:id="rId15" display="dontgvup@hotmail.com"/>
    <hyperlink ref="E19" r:id="rId16" display="carol@carolsucher.com"/>
    <hyperlink ref="E6" r:id="rId17" display="porter.alice@gmail.com"/>
    <hyperlink ref="E84" r:id="rId18" display="peter@alisongoodwin.com"/>
    <hyperlink ref="E94" r:id="rId19" display="timorourke2@yahoo.com"/>
    <hyperlink ref="E85" r:id="rId20" display="dickshad@myfairpoint.net"/>
    <hyperlink ref="E20" r:id="rId21" display="carolyn.desch@comcast.net"/>
    <hyperlink ref="E37" r:id="rId22" display="globalgiftsvt@gmail.com"/>
    <hyperlink ref="E32" r:id="rId23" display="predatordronesoverbuffalo@gmail.com"/>
    <hyperlink ref="E29" r:id="rId24" display="Cory@healthconnexin.com"/>
    <hyperlink ref="N32" r:id="rId25" display="vitzthum@sover.net"/>
    <hyperlink ref="E31" r:id="rId26" display="Currier@cvregion.com"/>
    <hyperlink ref="E65" r:id="rId27" display="dwyervt08@gmail.com"/>
    <hyperlink ref="E70" r:id="rId28" display="maryrosedougherty@myfairpoint.net"/>
    <hyperlink ref="E56" r:id="rId29" display="Jeff.Cueto@state.vt.us"/>
    <hyperlink ref="E42" r:id="rId30" display="centralvtrentals@gmail.com"/>
    <hyperlink ref="E47" r:id="rId31" display="centralvtrentals@gmail.com"/>
    <hyperlink ref="E50" r:id="rId32" display="centralvtrentals@gmail.com"/>
    <hyperlink ref="E40" r:id="rId33" display="centralvtrentals@gmail.com"/>
    <hyperlink ref="E49" r:id="rId34" display="centralvtrentals@gmail.com"/>
    <hyperlink ref="E43" r:id="rId35" display="centralvtrentals@gmail.com"/>
    <hyperlink ref="E48" r:id="rId36" display="centralvtrentals@gmail.com"/>
    <hyperlink ref="E45" r:id="rId37" display="centralvtrentals@gmail.com"/>
    <hyperlink ref="E41" r:id="rId38" display="centralvtrentals@gmail.com"/>
    <hyperlink ref="E44" r:id="rId39" display="centralvtrentals@gmail.com"/>
    <hyperlink ref="E46" r:id="rId40" display="centralvtrentals@gmail.com"/>
    <hyperlink ref="N42" r:id="rId41" display="centralvtrentals@gmail.com"/>
    <hyperlink ref="N76:N86" r:id="rId42" display="centralvtrentals@gmail.com"/>
    <hyperlink ref="E24" r:id="rId43" display="siglumbra@aol.com"/>
    <hyperlink ref="E69" r:id="rId44" display="msciarrotta@velco.com"/>
    <hyperlink ref="E59" r:id="rId45" display="jfiggin@yahoo.com"/>
    <hyperlink ref="E82" r:id="rId46" display="pdrusticdesign@pshift.com"/>
    <hyperlink ref="E21" r:id="rId47" display="cbrown9904@gmail.com"/>
    <hyperlink ref="E79" r:id="rId48" display="queenofky@hotmail.com"/>
    <hyperlink ref="E58" r:id="rId49" display="dootin12@aol.com"/>
    <hyperlink ref="E55" r:id="rId50" display="jfrancis5@verizon.net"/>
    <hyperlink ref="E26" r:id="rId51" display="cgauthier@u32.org"/>
    <hyperlink ref="E30" r:id="rId52" display="dhughes@bear-code.com"/>
    <hyperlink ref="E38" r:id="rId53" display="hringer24@gmail.com"/>
    <hyperlink ref="E9" r:id="rId54" display="andyfelice@hotmail.com"/>
    <hyperlink ref="E88" r:id="rId55" display="samanthakolber421@hotmail.com"/>
    <hyperlink ref="N88" r:id="rId56" display="centralvtrentals@gmail.com"/>
    <hyperlink ref="E92" r:id="rId57" display="sapphirejem@yahoo.com"/>
    <hyperlink ref="E13" r:id="rId58" display="hltowne@yahoo.com"/>
    <hyperlink ref="E97" r:id="rId59" display="waynehersey@aol.com"/>
    <hyperlink ref="E14" r:id="rId60" display="nycbeer@comcast.net"/>
  </hyperlinks>
  <printOptions/>
  <pageMargins left="0.75" right="0.75" top="1" bottom="1" header="0.5" footer="0.5"/>
  <pageSetup orientation="portrait" paperSize="9"/>
  <legacyDrawing r:id="rId62"/>
</worksheet>
</file>

<file path=xl/worksheets/sheet3.xml><?xml version="1.0" encoding="utf-8"?>
<worksheet xmlns="http://schemas.openxmlformats.org/spreadsheetml/2006/main" xmlns:r="http://schemas.openxmlformats.org/officeDocument/2006/relationships">
  <dimension ref="A3:Y1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1.00390625" style="0" customWidth="1"/>
    <col min="2" max="2" width="26.125" style="0" bestFit="1" customWidth="1"/>
    <col min="3" max="3" width="11.00390625" style="0" customWidth="1"/>
    <col min="4" max="4" width="13.875" style="0" customWidth="1"/>
  </cols>
  <sheetData>
    <row r="3" spans="1:25" s="14" customFormat="1" ht="16.5" customHeight="1">
      <c r="A3" s="14">
        <v>1</v>
      </c>
      <c r="B3" s="54" t="s">
        <v>304</v>
      </c>
      <c r="C3" s="73">
        <v>7</v>
      </c>
      <c r="D3" s="68" t="s">
        <v>400</v>
      </c>
      <c r="E3" s="65" t="s">
        <v>426</v>
      </c>
      <c r="F3" s="66">
        <v>38426</v>
      </c>
      <c r="G3" s="67" t="s">
        <v>28</v>
      </c>
      <c r="H3" s="68" t="s">
        <v>333</v>
      </c>
      <c r="I3" s="69" t="s">
        <v>521</v>
      </c>
      <c r="J3" s="70"/>
      <c r="K3" s="69" t="s">
        <v>395</v>
      </c>
      <c r="L3" s="64" t="s">
        <v>411</v>
      </c>
      <c r="M3" s="64"/>
      <c r="N3" s="78" t="s">
        <v>426</v>
      </c>
      <c r="O3" s="71" t="s">
        <v>521</v>
      </c>
      <c r="P3" s="51">
        <v>0</v>
      </c>
      <c r="Q3" s="10">
        <v>0</v>
      </c>
      <c r="R3" s="10">
        <v>0</v>
      </c>
      <c r="S3" s="10">
        <v>0</v>
      </c>
      <c r="T3" s="11">
        <v>0</v>
      </c>
      <c r="U3" s="10">
        <v>0</v>
      </c>
      <c r="V3" s="10"/>
      <c r="W3" s="10">
        <v>15</v>
      </c>
      <c r="X3" s="10">
        <v>7</v>
      </c>
      <c r="Y3" s="52">
        <v>0</v>
      </c>
    </row>
    <row r="4" spans="1:25" s="14" customFormat="1" ht="16.5" customHeight="1">
      <c r="A4" s="14">
        <v>2</v>
      </c>
      <c r="B4" s="54" t="s">
        <v>305</v>
      </c>
      <c r="C4" s="73">
        <v>2</v>
      </c>
      <c r="D4" s="68" t="s">
        <v>400</v>
      </c>
      <c r="E4" s="65" t="s">
        <v>426</v>
      </c>
      <c r="F4" s="66">
        <v>38426</v>
      </c>
      <c r="G4" s="67" t="s">
        <v>28</v>
      </c>
      <c r="H4" s="68" t="s">
        <v>355</v>
      </c>
      <c r="I4" s="69" t="s">
        <v>521</v>
      </c>
      <c r="J4" s="70"/>
      <c r="K4" s="69" t="s">
        <v>395</v>
      </c>
      <c r="L4" s="64" t="s">
        <v>411</v>
      </c>
      <c r="M4" s="64"/>
      <c r="N4" s="78" t="s">
        <v>426</v>
      </c>
      <c r="O4" s="71" t="s">
        <v>521</v>
      </c>
      <c r="P4" s="51">
        <v>0</v>
      </c>
      <c r="Q4" s="10">
        <v>0</v>
      </c>
      <c r="R4" s="10">
        <v>0</v>
      </c>
      <c r="S4" s="10">
        <v>0</v>
      </c>
      <c r="T4" s="11">
        <v>0</v>
      </c>
      <c r="U4" s="10">
        <v>0</v>
      </c>
      <c r="V4" s="10"/>
      <c r="W4" s="10">
        <v>4</v>
      </c>
      <c r="X4" s="10">
        <v>2</v>
      </c>
      <c r="Y4" s="52">
        <v>0</v>
      </c>
    </row>
    <row r="5" spans="1:25" s="14" customFormat="1" ht="16.5" customHeight="1">
      <c r="A5" s="14">
        <v>3</v>
      </c>
      <c r="B5" s="54" t="s">
        <v>297</v>
      </c>
      <c r="C5" s="73">
        <v>16</v>
      </c>
      <c r="D5" s="68" t="s">
        <v>494</v>
      </c>
      <c r="E5" s="65" t="s">
        <v>426</v>
      </c>
      <c r="F5" s="66">
        <v>38426</v>
      </c>
      <c r="G5" s="67" t="s">
        <v>28</v>
      </c>
      <c r="H5" s="68" t="s">
        <v>330</v>
      </c>
      <c r="I5" s="69" t="s">
        <v>521</v>
      </c>
      <c r="J5" s="70" t="s">
        <v>521</v>
      </c>
      <c r="K5" s="69" t="s">
        <v>395</v>
      </c>
      <c r="L5" s="64" t="s">
        <v>411</v>
      </c>
      <c r="M5" s="64"/>
      <c r="N5" s="78" t="s">
        <v>426</v>
      </c>
      <c r="O5" s="71" t="s">
        <v>521</v>
      </c>
      <c r="P5" s="51">
        <v>0</v>
      </c>
      <c r="Q5" s="10">
        <v>0</v>
      </c>
      <c r="R5" s="10">
        <v>0</v>
      </c>
      <c r="S5" s="10">
        <v>0</v>
      </c>
      <c r="T5" s="11">
        <v>0</v>
      </c>
      <c r="U5" s="10">
        <v>0</v>
      </c>
      <c r="V5" s="10">
        <v>8</v>
      </c>
      <c r="W5" s="10">
        <v>31</v>
      </c>
      <c r="X5" s="10">
        <v>16</v>
      </c>
      <c r="Y5" s="52">
        <v>0</v>
      </c>
    </row>
    <row r="6" spans="1:25" s="14" customFormat="1" ht="60">
      <c r="A6" s="14">
        <v>4</v>
      </c>
      <c r="B6" s="53" t="s">
        <v>356</v>
      </c>
      <c r="C6" s="7">
        <v>4</v>
      </c>
      <c r="D6" s="68" t="s">
        <v>400</v>
      </c>
      <c r="E6" s="65" t="s">
        <v>426</v>
      </c>
      <c r="F6" s="66">
        <v>38426</v>
      </c>
      <c r="G6" s="79" t="s">
        <v>28</v>
      </c>
      <c r="H6" s="9" t="s">
        <v>352</v>
      </c>
      <c r="I6" s="69" t="s">
        <v>521</v>
      </c>
      <c r="J6" s="70"/>
      <c r="K6" s="69" t="s">
        <v>395</v>
      </c>
      <c r="L6" s="41" t="s">
        <v>411</v>
      </c>
      <c r="M6" s="41"/>
      <c r="N6" s="80" t="s">
        <v>426</v>
      </c>
      <c r="O6" s="47" t="s">
        <v>521</v>
      </c>
      <c r="P6" s="51">
        <v>0</v>
      </c>
      <c r="Q6" s="10">
        <v>0</v>
      </c>
      <c r="R6" s="10">
        <v>0</v>
      </c>
      <c r="S6" s="10">
        <v>0</v>
      </c>
      <c r="T6" s="11">
        <v>0</v>
      </c>
      <c r="U6" s="10">
        <v>0</v>
      </c>
      <c r="V6" s="10"/>
      <c r="W6" s="10">
        <v>8</v>
      </c>
      <c r="X6" s="10">
        <v>4</v>
      </c>
      <c r="Y6" s="52">
        <v>0</v>
      </c>
    </row>
    <row r="7" spans="1:25" s="14" customFormat="1" ht="15.75" customHeight="1">
      <c r="A7" s="14">
        <v>5</v>
      </c>
      <c r="B7" s="53" t="s">
        <v>306</v>
      </c>
      <c r="C7" s="7">
        <v>9</v>
      </c>
      <c r="D7" s="68" t="s">
        <v>400</v>
      </c>
      <c r="E7" s="65" t="s">
        <v>426</v>
      </c>
      <c r="F7" s="66">
        <v>38426</v>
      </c>
      <c r="G7" s="79" t="s">
        <v>28</v>
      </c>
      <c r="H7" s="9" t="s">
        <v>409</v>
      </c>
      <c r="I7" s="69" t="s">
        <v>521</v>
      </c>
      <c r="J7" s="70"/>
      <c r="K7" s="69" t="s">
        <v>395</v>
      </c>
      <c r="L7" s="64" t="s">
        <v>411</v>
      </c>
      <c r="M7" s="64"/>
      <c r="N7" s="78" t="s">
        <v>426</v>
      </c>
      <c r="O7" s="71" t="s">
        <v>521</v>
      </c>
      <c r="P7" s="51">
        <v>0</v>
      </c>
      <c r="Q7" s="10">
        <v>0</v>
      </c>
      <c r="R7" s="10">
        <v>0</v>
      </c>
      <c r="S7" s="10">
        <v>0</v>
      </c>
      <c r="T7" s="11">
        <v>0</v>
      </c>
      <c r="U7" s="10">
        <v>0</v>
      </c>
      <c r="V7" s="10">
        <v>5</v>
      </c>
      <c r="W7" s="10">
        <v>18</v>
      </c>
      <c r="X7" s="10">
        <v>9</v>
      </c>
      <c r="Y7" s="52">
        <v>0</v>
      </c>
    </row>
    <row r="8" spans="1:25" s="14" customFormat="1" ht="60">
      <c r="A8" s="14">
        <v>6</v>
      </c>
      <c r="B8" s="54" t="s">
        <v>298</v>
      </c>
      <c r="C8" s="73">
        <v>3</v>
      </c>
      <c r="D8" s="68" t="s">
        <v>400</v>
      </c>
      <c r="E8" s="65" t="s">
        <v>426</v>
      </c>
      <c r="F8" s="66">
        <v>38426</v>
      </c>
      <c r="G8" s="67" t="s">
        <v>28</v>
      </c>
      <c r="H8" s="68" t="s">
        <v>354</v>
      </c>
      <c r="I8" s="69" t="s">
        <v>521</v>
      </c>
      <c r="J8" s="70"/>
      <c r="K8" s="69" t="s">
        <v>395</v>
      </c>
      <c r="L8" s="64" t="s">
        <v>411</v>
      </c>
      <c r="M8" s="64"/>
      <c r="N8" s="78" t="s">
        <v>426</v>
      </c>
      <c r="O8" s="71" t="s">
        <v>521</v>
      </c>
      <c r="P8" s="51">
        <v>0</v>
      </c>
      <c r="Q8" s="10">
        <v>0</v>
      </c>
      <c r="R8" s="10">
        <v>0</v>
      </c>
      <c r="S8" s="10">
        <v>0</v>
      </c>
      <c r="T8" s="11">
        <v>0</v>
      </c>
      <c r="U8" s="10">
        <v>0</v>
      </c>
      <c r="V8" s="10"/>
      <c r="W8" s="10">
        <v>6</v>
      </c>
      <c r="X8" s="10">
        <v>3</v>
      </c>
      <c r="Y8" s="52">
        <v>0</v>
      </c>
    </row>
    <row r="9" spans="1:25" s="14" customFormat="1" ht="60">
      <c r="A9" s="14">
        <v>7</v>
      </c>
      <c r="B9" s="54" t="s">
        <v>299</v>
      </c>
      <c r="C9" s="73">
        <v>2</v>
      </c>
      <c r="D9" s="68" t="s">
        <v>400</v>
      </c>
      <c r="E9" s="65" t="s">
        <v>426</v>
      </c>
      <c r="F9" s="66">
        <v>38426</v>
      </c>
      <c r="G9" s="67" t="s">
        <v>28</v>
      </c>
      <c r="H9" s="68" t="s">
        <v>410</v>
      </c>
      <c r="I9" s="69" t="s">
        <v>521</v>
      </c>
      <c r="J9" s="70"/>
      <c r="K9" s="69" t="s">
        <v>395</v>
      </c>
      <c r="L9" s="41" t="s">
        <v>411</v>
      </c>
      <c r="M9" s="41"/>
      <c r="N9" s="80" t="s">
        <v>426</v>
      </c>
      <c r="O9" s="47" t="s">
        <v>521</v>
      </c>
      <c r="P9" s="51">
        <v>0</v>
      </c>
      <c r="Q9" s="10">
        <v>0</v>
      </c>
      <c r="R9" s="10">
        <v>0</v>
      </c>
      <c r="S9" s="10">
        <v>0</v>
      </c>
      <c r="T9" s="11">
        <v>0</v>
      </c>
      <c r="U9" s="10">
        <v>0</v>
      </c>
      <c r="V9" s="10"/>
      <c r="W9" s="10">
        <v>4</v>
      </c>
      <c r="X9" s="10">
        <v>2</v>
      </c>
      <c r="Y9" s="52">
        <v>0</v>
      </c>
    </row>
    <row r="10" spans="1:25" s="14" customFormat="1" ht="60">
      <c r="A10" s="14">
        <v>8</v>
      </c>
      <c r="B10" s="53" t="s">
        <v>300</v>
      </c>
      <c r="C10" s="7">
        <v>24</v>
      </c>
      <c r="D10" s="9" t="s">
        <v>400</v>
      </c>
      <c r="E10" s="42" t="s">
        <v>426</v>
      </c>
      <c r="F10" s="43">
        <v>38426</v>
      </c>
      <c r="G10" s="79" t="s">
        <v>28</v>
      </c>
      <c r="H10" s="9" t="s">
        <v>331</v>
      </c>
      <c r="I10" s="45" t="s">
        <v>521</v>
      </c>
      <c r="J10" s="46"/>
      <c r="K10" s="69" t="s">
        <v>395</v>
      </c>
      <c r="L10" s="64" t="s">
        <v>411</v>
      </c>
      <c r="M10" s="64"/>
      <c r="N10" s="78" t="s">
        <v>426</v>
      </c>
      <c r="O10" s="71" t="s">
        <v>521</v>
      </c>
      <c r="P10" s="51">
        <v>0</v>
      </c>
      <c r="Q10" s="10">
        <v>0</v>
      </c>
      <c r="R10" s="10">
        <v>0</v>
      </c>
      <c r="S10" s="10">
        <v>0</v>
      </c>
      <c r="T10" s="11">
        <v>0</v>
      </c>
      <c r="U10" s="10">
        <v>0</v>
      </c>
      <c r="V10" s="10"/>
      <c r="W10" s="10">
        <v>31</v>
      </c>
      <c r="X10" s="10">
        <v>13</v>
      </c>
      <c r="Y10" s="52">
        <v>0</v>
      </c>
    </row>
    <row r="11" spans="1:25" s="14" customFormat="1" ht="60">
      <c r="A11" s="14">
        <v>9</v>
      </c>
      <c r="B11" s="53" t="s">
        <v>301</v>
      </c>
      <c r="C11" s="7">
        <v>4</v>
      </c>
      <c r="D11" s="9" t="s">
        <v>400</v>
      </c>
      <c r="E11" s="42" t="s">
        <v>426</v>
      </c>
      <c r="F11" s="43">
        <v>38426</v>
      </c>
      <c r="G11" s="79" t="s">
        <v>28</v>
      </c>
      <c r="H11" s="9" t="s">
        <v>353</v>
      </c>
      <c r="I11" s="45" t="s">
        <v>521</v>
      </c>
      <c r="J11" s="46"/>
      <c r="K11" s="45" t="s">
        <v>395</v>
      </c>
      <c r="L11" s="41" t="s">
        <v>411</v>
      </c>
      <c r="M11" s="41"/>
      <c r="N11" s="80" t="s">
        <v>426</v>
      </c>
      <c r="O11" s="47" t="s">
        <v>521</v>
      </c>
      <c r="P11" s="51">
        <v>0</v>
      </c>
      <c r="Q11" s="10">
        <v>0</v>
      </c>
      <c r="R11" s="10">
        <v>0</v>
      </c>
      <c r="S11" s="10">
        <v>0</v>
      </c>
      <c r="T11" s="11">
        <v>0</v>
      </c>
      <c r="U11" s="10">
        <v>0</v>
      </c>
      <c r="V11" s="10"/>
      <c r="W11" s="10">
        <v>8</v>
      </c>
      <c r="X11" s="10">
        <v>4</v>
      </c>
      <c r="Y11" s="52">
        <v>0</v>
      </c>
    </row>
    <row r="12" spans="1:25" s="14" customFormat="1" ht="25.5" customHeight="1">
      <c r="A12" s="14">
        <v>10</v>
      </c>
      <c r="B12" s="53" t="s">
        <v>302</v>
      </c>
      <c r="C12" s="7">
        <v>8</v>
      </c>
      <c r="D12" s="9" t="s">
        <v>400</v>
      </c>
      <c r="E12" s="42" t="s">
        <v>426</v>
      </c>
      <c r="F12" s="43">
        <v>38426</v>
      </c>
      <c r="G12" s="79" t="s">
        <v>28</v>
      </c>
      <c r="H12" s="9" t="s">
        <v>351</v>
      </c>
      <c r="I12" s="45" t="s">
        <v>521</v>
      </c>
      <c r="J12" s="46"/>
      <c r="K12" s="69" t="s">
        <v>395</v>
      </c>
      <c r="L12" s="41" t="s">
        <v>411</v>
      </c>
      <c r="M12" s="41"/>
      <c r="N12" s="80" t="s">
        <v>426</v>
      </c>
      <c r="O12" s="47" t="s">
        <v>521</v>
      </c>
      <c r="P12" s="51">
        <v>0</v>
      </c>
      <c r="Q12" s="10">
        <v>0</v>
      </c>
      <c r="R12" s="10">
        <v>0</v>
      </c>
      <c r="S12" s="10">
        <v>0</v>
      </c>
      <c r="T12" s="11">
        <v>0</v>
      </c>
      <c r="U12" s="10">
        <v>0</v>
      </c>
      <c r="V12" s="10"/>
      <c r="W12" s="10">
        <v>12</v>
      </c>
      <c r="X12" s="10">
        <v>8</v>
      </c>
      <c r="Y12" s="52">
        <v>0</v>
      </c>
    </row>
    <row r="13" spans="1:25" s="14" customFormat="1" ht="60">
      <c r="A13" s="14">
        <v>11</v>
      </c>
      <c r="B13" s="53" t="s">
        <v>303</v>
      </c>
      <c r="C13" s="7">
        <v>7</v>
      </c>
      <c r="D13" s="9" t="s">
        <v>400</v>
      </c>
      <c r="E13" s="42" t="s">
        <v>426</v>
      </c>
      <c r="F13" s="43">
        <v>38426</v>
      </c>
      <c r="G13" s="79" t="s">
        <v>28</v>
      </c>
      <c r="H13" s="9" t="s">
        <v>332</v>
      </c>
      <c r="I13" s="45" t="s">
        <v>521</v>
      </c>
      <c r="J13" s="46"/>
      <c r="K13" s="45" t="s">
        <v>395</v>
      </c>
      <c r="L13" s="41" t="s">
        <v>411</v>
      </c>
      <c r="M13" s="41"/>
      <c r="N13" s="80" t="s">
        <v>426</v>
      </c>
      <c r="O13" s="47" t="s">
        <v>521</v>
      </c>
      <c r="P13" s="51">
        <v>0</v>
      </c>
      <c r="Q13" s="10">
        <v>0</v>
      </c>
      <c r="R13" s="10">
        <v>0</v>
      </c>
      <c r="S13" s="10">
        <v>0</v>
      </c>
      <c r="T13" s="11">
        <v>0</v>
      </c>
      <c r="U13" s="10">
        <v>0</v>
      </c>
      <c r="V13" s="10">
        <v>3</v>
      </c>
      <c r="W13" s="10">
        <v>12</v>
      </c>
      <c r="X13" s="10">
        <v>3</v>
      </c>
      <c r="Y13" s="52">
        <v>0</v>
      </c>
    </row>
    <row r="14" spans="1:25" s="14" customFormat="1" ht="37.5" customHeight="1">
      <c r="A14" s="14">
        <v>12</v>
      </c>
      <c r="B14" s="54" t="s">
        <v>533</v>
      </c>
      <c r="C14" s="55">
        <v>14</v>
      </c>
      <c r="D14" s="56" t="s">
        <v>320</v>
      </c>
      <c r="E14" s="57"/>
      <c r="F14" s="58">
        <v>38425</v>
      </c>
      <c r="G14" s="44" t="s">
        <v>28</v>
      </c>
      <c r="H14" s="59" t="s">
        <v>319</v>
      </c>
      <c r="I14" s="60"/>
      <c r="J14" s="61"/>
      <c r="K14" s="60" t="s">
        <v>395</v>
      </c>
      <c r="L14" s="56" t="s">
        <v>349</v>
      </c>
      <c r="M14" s="56"/>
      <c r="N14" s="56"/>
      <c r="O14" s="62"/>
      <c r="P14" s="51"/>
      <c r="Q14" s="10"/>
      <c r="R14" s="10"/>
      <c r="S14" s="10"/>
      <c r="T14" s="11"/>
      <c r="U14" s="10"/>
      <c r="V14" s="10"/>
      <c r="W14" s="10"/>
      <c r="X14" s="10"/>
      <c r="Y14" s="52"/>
    </row>
    <row r="15" spans="1:25" s="14" customFormat="1" ht="25.5">
      <c r="A15" s="14">
        <v>13</v>
      </c>
      <c r="B15" s="54" t="s">
        <v>524</v>
      </c>
      <c r="C15" s="63">
        <v>8</v>
      </c>
      <c r="D15" s="64" t="s">
        <v>320</v>
      </c>
      <c r="E15" s="65"/>
      <c r="F15" s="66">
        <v>38425</v>
      </c>
      <c r="G15" s="67" t="s">
        <v>28</v>
      </c>
      <c r="H15" s="68" t="s">
        <v>325</v>
      </c>
      <c r="I15" s="69"/>
      <c r="J15" s="70"/>
      <c r="K15" s="69" t="s">
        <v>395</v>
      </c>
      <c r="L15" s="64" t="s">
        <v>349</v>
      </c>
      <c r="M15" s="64"/>
      <c r="N15" s="64"/>
      <c r="O15" s="71"/>
      <c r="P15" s="51">
        <v>25</v>
      </c>
      <c r="Q15" s="10">
        <v>15</v>
      </c>
      <c r="R15" s="10">
        <v>0</v>
      </c>
      <c r="S15" s="10">
        <v>0</v>
      </c>
      <c r="T15" s="11">
        <v>2</v>
      </c>
      <c r="U15" s="10">
        <v>0</v>
      </c>
      <c r="V15" s="10">
        <v>0.25</v>
      </c>
      <c r="W15" s="10">
        <v>15</v>
      </c>
      <c r="X15" s="10">
        <v>7</v>
      </c>
      <c r="Y15" s="52">
        <v>0</v>
      </c>
    </row>
    <row r="16" ht="12.75">
      <c r="C16">
        <f>SUM(C3:C15)</f>
        <v>108</v>
      </c>
    </row>
  </sheetData>
  <sheetProtection/>
  <hyperlinks>
    <hyperlink ref="E5" r:id="rId1" display="centralvtrentals@gmail.com"/>
    <hyperlink ref="E10" r:id="rId2" display="centralvtrentals@gmail.com"/>
    <hyperlink ref="E13" r:id="rId3" display="centralvtrentals@gmail.com"/>
    <hyperlink ref="E3" r:id="rId4" display="centralvtrentals@gmail.com"/>
    <hyperlink ref="E12" r:id="rId5" display="centralvtrentals@gmail.com"/>
    <hyperlink ref="E6" r:id="rId6" display="centralvtrentals@gmail.com"/>
    <hyperlink ref="E11" r:id="rId7" display="centralvtrentals@gmail.com"/>
    <hyperlink ref="E8" r:id="rId8" display="centralvtrentals@gmail.com"/>
    <hyperlink ref="E4" r:id="rId9" display="centralvtrentals@gmail.com"/>
    <hyperlink ref="E7" r:id="rId10" display="centralvtrentals@gmail.com"/>
    <hyperlink ref="E9" r:id="rId11" display="centralvtrentals@gmail.com"/>
    <hyperlink ref="N5" r:id="rId12" display="centralvtrentals@gmail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McPhee</dc:creator>
  <cp:keywords/>
  <dc:description/>
  <cp:lastModifiedBy>Barry McPhee</cp:lastModifiedBy>
  <cp:lastPrinted>2009-04-09T02:25:03Z</cp:lastPrinted>
  <dcterms:created xsi:type="dcterms:W3CDTF">2009-02-20T01:32:55Z</dcterms:created>
  <dcterms:modified xsi:type="dcterms:W3CDTF">2013-03-26T20:38:13Z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